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F:\Ny-bo\BELUHA LLC\Gi\GI2023\Gi-50send2023\"/>
    </mc:Choice>
  </mc:AlternateContent>
  <xr:revisionPtr revIDLastSave="0" documentId="13_ncr:1_{1C785761-8B75-4E58-87DC-6B5E6EED7736}" xr6:coauthVersionLast="46" xr6:coauthVersionMax="46" xr10:uidLastSave="{00000000-0000-0000-0000-000000000000}"/>
  <bookViews>
    <workbookView xWindow="-120" yWindow="-120" windowWidth="29040" windowHeight="15840" tabRatio="591" xr2:uid="{00000000-000D-0000-FFFF-FFFF00000000}"/>
  </bookViews>
  <sheets>
    <sheet name="6" sheetId="36" r:id="rId1"/>
  </sheets>
  <calcPr calcId="181029"/>
</workbook>
</file>

<file path=xl/calcChain.xml><?xml version="1.0" encoding="utf-8"?>
<calcChain xmlns="http://schemas.openxmlformats.org/spreadsheetml/2006/main">
  <c r="G82" i="36" l="1"/>
  <c r="H82" i="36" s="1"/>
  <c r="G81" i="36"/>
  <c r="G77" i="36"/>
  <c r="G53" i="36"/>
  <c r="H77" i="36"/>
  <c r="H53" i="36"/>
  <c r="H107" i="36"/>
  <c r="G104" i="36"/>
  <c r="H104" i="36" s="1"/>
  <c r="F104" i="36"/>
  <c r="G103" i="36"/>
  <c r="H103" i="36" s="1"/>
  <c r="F103" i="36"/>
  <c r="H102" i="36"/>
  <c r="G102" i="36"/>
  <c r="F102" i="36"/>
  <c r="G101" i="36"/>
  <c r="H101" i="36" s="1"/>
  <c r="F101" i="36"/>
  <c r="G100" i="36"/>
  <c r="H100" i="36" s="1"/>
  <c r="F100" i="36"/>
  <c r="G99" i="36"/>
  <c r="H99" i="36" s="1"/>
  <c r="F99" i="36"/>
  <c r="H98" i="36"/>
  <c r="G98" i="36"/>
  <c r="F98" i="36"/>
  <c r="G97" i="36"/>
  <c r="H97" i="36" s="1"/>
  <c r="F97" i="36"/>
  <c r="G96" i="36"/>
  <c r="H96" i="36" s="1"/>
  <c r="F96" i="36"/>
  <c r="G95" i="36"/>
  <c r="H95" i="36" s="1"/>
  <c r="F95" i="36"/>
  <c r="H94" i="36"/>
  <c r="G94" i="36"/>
  <c r="F94" i="36"/>
  <c r="G93" i="36"/>
  <c r="H93" i="36" s="1"/>
  <c r="F93" i="36"/>
  <c r="G92" i="36"/>
  <c r="H92" i="36" s="1"/>
  <c r="F92" i="36"/>
  <c r="G91" i="36"/>
  <c r="H91" i="36" s="1"/>
  <c r="F91" i="36"/>
  <c r="H90" i="36"/>
  <c r="G90" i="36"/>
  <c r="F90" i="36"/>
  <c r="G89" i="36"/>
  <c r="H89" i="36" s="1"/>
  <c r="F89" i="36"/>
  <c r="G88" i="36"/>
  <c r="H88" i="36" s="1"/>
  <c r="F88" i="36"/>
  <c r="G87" i="36"/>
  <c r="F87" i="36"/>
  <c r="H85" i="36"/>
  <c r="G85" i="36"/>
  <c r="F85" i="36"/>
  <c r="G84" i="36"/>
  <c r="H84" i="36" s="1"/>
  <c r="F84" i="36"/>
  <c r="G83" i="36"/>
  <c r="H83" i="36" s="1"/>
  <c r="F82" i="36"/>
  <c r="H81" i="36"/>
  <c r="F81" i="36"/>
  <c r="G80" i="36"/>
  <c r="H80" i="36" s="1"/>
  <c r="G79" i="36"/>
  <c r="H79" i="36" s="1"/>
  <c r="G78" i="36"/>
  <c r="F77" i="36"/>
  <c r="G76" i="36"/>
  <c r="H76" i="36" s="1"/>
  <c r="F76" i="36"/>
  <c r="G75" i="36"/>
  <c r="H75" i="36" s="1"/>
  <c r="F75" i="36"/>
  <c r="H74" i="36"/>
  <c r="G74" i="36"/>
  <c r="F74" i="36"/>
  <c r="G73" i="36"/>
  <c r="H73" i="36" s="1"/>
  <c r="F73" i="36"/>
  <c r="G72" i="36"/>
  <c r="H72" i="36" s="1"/>
  <c r="F72" i="36"/>
  <c r="G71" i="36"/>
  <c r="F71" i="36"/>
  <c r="H69" i="36"/>
  <c r="F69" i="36"/>
  <c r="H62" i="36"/>
  <c r="G62" i="36"/>
  <c r="H61" i="36"/>
  <c r="G61" i="36"/>
  <c r="H60" i="36"/>
  <c r="G60" i="36"/>
  <c r="H59" i="36"/>
  <c r="G59" i="36"/>
  <c r="H58" i="36"/>
  <c r="G58" i="36"/>
  <c r="H57" i="36"/>
  <c r="G57" i="36"/>
  <c r="H55" i="36"/>
  <c r="F55" i="36"/>
  <c r="H54" i="36"/>
  <c r="F54" i="36"/>
  <c r="F53" i="36"/>
  <c r="H52" i="36"/>
  <c r="F52" i="36"/>
  <c r="H51" i="36"/>
  <c r="F51" i="36"/>
  <c r="F56" i="36" s="1"/>
  <c r="F105" i="36" l="1"/>
  <c r="H56" i="36"/>
  <c r="H70" i="36" s="1"/>
  <c r="F70" i="36"/>
  <c r="F86" i="36"/>
  <c r="H71" i="36"/>
  <c r="H86" i="36" s="1"/>
  <c r="H87" i="36"/>
  <c r="H105" i="36" s="1"/>
  <c r="F106" i="36" l="1"/>
  <c r="F108" i="36" s="1"/>
  <c r="F109" i="36" s="1"/>
  <c r="F110" i="36" s="1"/>
  <c r="H106" i="36"/>
  <c r="H108" i="36" s="1"/>
  <c r="H109" i="36" s="1"/>
  <c r="H110" i="36" s="1"/>
</calcChain>
</file>

<file path=xl/sharedStrings.xml><?xml version="1.0" encoding="utf-8"?>
<sst xmlns="http://schemas.openxmlformats.org/spreadsheetml/2006/main" count="213" uniqueCount="148">
  <si>
    <t>Тоо</t>
  </si>
  <si>
    <t>Дүн</t>
  </si>
  <si>
    <t>Төсөл, төсөв зохиолт</t>
  </si>
  <si>
    <t>%</t>
  </si>
  <si>
    <t>АГЗургийн тайлалт</t>
  </si>
  <si>
    <t>км.кв</t>
  </si>
  <si>
    <t>Геологийн зураглал  1:50 000</t>
  </si>
  <si>
    <t>Эрлийн маршрут</t>
  </si>
  <si>
    <t>т.км</t>
  </si>
  <si>
    <t>Шлихийн сорьцлолт</t>
  </si>
  <si>
    <t>сорьц</t>
  </si>
  <si>
    <t>Литогеохими анхдагч</t>
  </si>
  <si>
    <t>Литогеохими тороор хоёрдогч</t>
  </si>
  <si>
    <t>Литогеохими урсгал</t>
  </si>
  <si>
    <t>Малталт  гараар</t>
  </si>
  <si>
    <t>Суваг  механикаар</t>
  </si>
  <si>
    <t>Шурф нэвтрэлт</t>
  </si>
  <si>
    <t>Копуш</t>
  </si>
  <si>
    <t>Булалт гараар</t>
  </si>
  <si>
    <t>Булалт эксковатор</t>
  </si>
  <si>
    <t>Уулын ажлын дүн</t>
  </si>
  <si>
    <t>Ховилон сорьцлолт</t>
  </si>
  <si>
    <t>Протолочек авах</t>
  </si>
  <si>
    <t>Протолочек бутлах</t>
  </si>
  <si>
    <t>Протолочек угаах</t>
  </si>
  <si>
    <t>Усан дээжлэлт</t>
  </si>
  <si>
    <t>Үр тоосонцорын дээжлэлт</t>
  </si>
  <si>
    <t>Палеонтологийн дээжлэлт</t>
  </si>
  <si>
    <t>Үнэмлэхүй насны дээж</t>
  </si>
  <si>
    <t>Сорьцлолтын дүн</t>
  </si>
  <si>
    <t>Хээрийн ажлын дүн</t>
  </si>
  <si>
    <t>ХАжлын зох/байгуулалт</t>
  </si>
  <si>
    <t>ХАжлын татан буулгалт</t>
  </si>
  <si>
    <t>Суурин боловсруулалт</t>
  </si>
  <si>
    <t>х.ө.</t>
  </si>
  <si>
    <t>Тайлан-н зураг болов-х</t>
  </si>
  <si>
    <t>Соронзон хайгуул</t>
  </si>
  <si>
    <t>Цах/шугамч АТ-диполь</t>
  </si>
  <si>
    <t>Геофизикийн суурин/боловс</t>
  </si>
  <si>
    <t>Геофизикийн хээр томилолт</t>
  </si>
  <si>
    <t>Геофизикийн тээвэр</t>
  </si>
  <si>
    <t xml:space="preserve">км </t>
  </si>
  <si>
    <t>Суудлын машин: Хүн тээвэр</t>
  </si>
  <si>
    <t>км</t>
  </si>
  <si>
    <t>Үйлдвэрлэлийн тээвэр</t>
  </si>
  <si>
    <t>Ачааны машин: Ачаа тээвэр</t>
  </si>
  <si>
    <t>Томилолтын зардал</t>
  </si>
  <si>
    <t>Өөрийн хүчний дүн</t>
  </si>
  <si>
    <t>маш</t>
  </si>
  <si>
    <t>Порланд 09-86 УНЯ</t>
  </si>
  <si>
    <t>Байрны түрээс</t>
  </si>
  <si>
    <t>сар</t>
  </si>
  <si>
    <t>ш</t>
  </si>
  <si>
    <t>Байр зүйн зураг авах</t>
  </si>
  <si>
    <t>Сансарын зургийн тоон/мэд</t>
  </si>
  <si>
    <t>сцен</t>
  </si>
  <si>
    <t>Сансрын зураг боловс-хэв-х</t>
  </si>
  <si>
    <t>ширх</t>
  </si>
  <si>
    <t>ГМТөвд тайлан үзэх</t>
  </si>
  <si>
    <t>Үнэмлэхүй нас тогтоох</t>
  </si>
  <si>
    <t>Палеонтологи судалгаа</t>
  </si>
  <si>
    <t>Үр тоосонцорын судалгаа</t>
  </si>
  <si>
    <t>Химийн шинжилгээ: пробир</t>
  </si>
  <si>
    <t>Усны бүрэн шинжилгээ</t>
  </si>
  <si>
    <t>Нүүрс аналитик чийг  W-A</t>
  </si>
  <si>
    <t>Дэгдэмхий бодис  V</t>
  </si>
  <si>
    <t>Үнсжилт</t>
  </si>
  <si>
    <t>Шатаалтын хувийн дулаан</t>
  </si>
  <si>
    <t>Рентгенфлюоресенц 13 эле</t>
  </si>
  <si>
    <t>Сорьц бутлалт:  том 2-12 кг</t>
  </si>
  <si>
    <t>том 2 кг хүртэл</t>
  </si>
  <si>
    <t>том 2 кг хүртэл нүүрсэнд</t>
  </si>
  <si>
    <t>Геохимийн сорьц бутлалт</t>
  </si>
  <si>
    <t>Петрографийн бичиглэл</t>
  </si>
  <si>
    <t>Шлиф бэлтгэх</t>
  </si>
  <si>
    <t>Минераграфийн бичиг-хур</t>
  </si>
  <si>
    <t>Аншлиф бэлтгэх</t>
  </si>
  <si>
    <t>Протолочек бүрэн-бичиг</t>
  </si>
  <si>
    <t>Шлихийн хур-бичиглэл</t>
  </si>
  <si>
    <t>ГАДНЫ БАЙГ-Н ДҮН</t>
  </si>
  <si>
    <t>Магадлашгүй ажлын зардал</t>
  </si>
  <si>
    <t>хавт</t>
  </si>
  <si>
    <t>ICP</t>
  </si>
  <si>
    <t>Ланд-77 66-59 УНУ</t>
  </si>
  <si>
    <t>УАЗ фургон 28-81 УНС</t>
  </si>
  <si>
    <t>Портер 22-31 УБЗ</t>
  </si>
  <si>
    <t xml:space="preserve"> УАЗ фермер 27-34 УНП</t>
  </si>
  <si>
    <t>Радиометр</t>
  </si>
  <si>
    <t>Цэглэн /штуф,силикат/</t>
  </si>
  <si>
    <t>Шурф, шлихийн угаалга</t>
  </si>
  <si>
    <t>т.м</t>
  </si>
  <si>
    <t xml:space="preserve">Нэгжийн өртөг </t>
  </si>
  <si>
    <t>Ланд-77 66-56 УНВ</t>
  </si>
  <si>
    <t>НӨАТ-10%</t>
  </si>
  <si>
    <t>Тайлангийн зураг хэвлэх</t>
  </si>
  <si>
    <t>Гүйцэтгэгч:</t>
  </si>
  <si>
    <t>М.Дэмбэрэлмаа</t>
  </si>
  <si>
    <t>Ш.Пүрэвдорж</t>
  </si>
  <si>
    <t>м. куб</t>
  </si>
  <si>
    <t>м.куб</t>
  </si>
  <si>
    <t>хэмжих нэгж</t>
  </si>
  <si>
    <t xml:space="preserve">Агаарын зураг авах </t>
  </si>
  <si>
    <t>Хянасан:</t>
  </si>
  <si>
    <t>Ө.Энхтөгс</t>
  </si>
  <si>
    <t>Лаборотарийн дүн</t>
  </si>
  <si>
    <t>Шалган холбох маршрут</t>
  </si>
  <si>
    <t>Танилцах маршрут</t>
  </si>
  <si>
    <t>Петрографийн дээжлэлт</t>
  </si>
  <si>
    <t>Танилцсан:</t>
  </si>
  <si>
    <t>Белуха ХХКомпаний захирал</t>
  </si>
  <si>
    <t>Ажлын нэр, төрөл</t>
  </si>
  <si>
    <t>Тайлант сарын гүйцэтгэл</t>
  </si>
  <si>
    <t>Оны эхнээс гарсан гүйцэтгэл</t>
  </si>
  <si>
    <t>Бэлтгэл ажлын дүн</t>
  </si>
  <si>
    <t>Зураглалын ажлын дүн</t>
  </si>
  <si>
    <t>Геофизикийн дүн</t>
  </si>
  <si>
    <t>Тээврийн дүн</t>
  </si>
  <si>
    <t>НИЙТ АЖЛЫН ЦЭВЭР ДҮН</t>
  </si>
  <si>
    <t>НИЙТ АЖЛЫН ДҮН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</si>
  <si>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</si>
  <si>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</si>
  <si>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</si>
  <si>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</si>
  <si>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</si>
  <si>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</si>
  <si>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</si>
  <si>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</si>
  <si>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</si>
  <si>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</si>
  <si>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</si>
  <si>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</si>
  <si>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</si>
  <si>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</si>
  <si>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</si>
  <si>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Белуха ХХКомпаний нягтлан бодогч</t>
  </si>
  <si>
    <t>Төслийн ахлагч</t>
  </si>
  <si>
    <t>А/87  дугаар тушаалын 6 дугаар хавсралт</t>
  </si>
  <si>
    <t xml:space="preserve">Уул уурхай, хүнд үйлдвэрийн сайдын 2022 оны </t>
  </si>
  <si>
    <t>УЛСЫН ТӨСВИЙН ХӨРӨНГӨӨР ГҮЙЦЭТГЭЖ БАЙГАА ГИЛБЭНТ-УУЛ-50</t>
  </si>
  <si>
    <t>ТӨСЛИЙН АЖЛЫН ГҮЙЦЭТГЭЛ</t>
  </si>
  <si>
    <t>Гэрээний дүн: 2,345,181,819.2 төгрөг</t>
  </si>
  <si>
    <t>№</t>
  </si>
  <si>
    <t>ҮГА-ны ЭБСТЭЗХ-ийн мэргэжилтэн</t>
  </si>
  <si>
    <t>И.Баттуяа</t>
  </si>
  <si>
    <t xml:space="preserve">Х.Ганхуяг </t>
  </si>
  <si>
    <t>ҮГА-ны ГСХ-ийн мэргэжилтэн</t>
  </si>
  <si>
    <t>ҮГА-ны ГСХ-ийн дарга</t>
  </si>
  <si>
    <t>2023 оны 6 дугаар сарын 1-нээс 6 дугаар сарын 30-ны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</si>
</sst>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64" fontId="6" fillId="2" borderId="2" xfId="1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6" fillId="2" borderId="2" xfId="1" applyNumberFormat="1" applyFont="1" applyFill="1" applyBorder="1" applyAlignment="1">
      <alignment horizontal="left" vertical="center"/>
    </xf>
    <xf numFmtId="0" fontId="2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164" fontId="0" fillId="0" borderId="0" xfId="0" applyNumberForma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3" fontId="0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165" fontId="0" fillId="0" borderId="0" xfId="1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93E41-5062-4ED2-8262-0682B627253A}">
  <dimension ref="A1:I129"/>
  <sheetViews>
    <sheetView tabSelected="1" workbookViewId="0">
      <selection activeCell="A12" sqref="A12:H12"/>
    </sheetView>
  </sheetViews>
  <sheetFormatPr defaultRowHeight="15" x14ac:dyDescent="0.25"/>
  <cols>
    <col min="1" max="1" width="6.5703125" style="22" customWidth="1"/>
    <col min="2" max="2" width="44.7109375" customWidth="1"/>
    <col min="3" max="3" width="8.85546875" customWidth="1"/>
    <col min="4" max="4" width="11.140625" customWidth="1"/>
    <col min="5" max="5" width="8.5703125" customWidth="1"/>
    <col min="6" max="6" width="14.5703125" customWidth="1"/>
    <col min="7" max="7" width="9.85546875" customWidth="1"/>
    <col min="8" max="8" width="13.7109375" customWidth="1"/>
    <col min="9" max="9" width="16" customWidth="1"/>
  </cols>
  <sheetData>
    <row r="1" spans="1:8" x14ac:dyDescent="0.25">
      <c r="A1" s="39" t="s">
        <v>137</v>
      </c>
      <c r="B1" s="39"/>
      <c r="C1" s="39"/>
      <c r="D1" s="39"/>
      <c r="E1" s="39"/>
      <c r="F1" s="39"/>
      <c r="G1" s="39"/>
      <c r="H1" s="39"/>
    </row>
    <row r="2" spans="1:8" x14ac:dyDescent="0.25">
      <c r="A2" s="39" t="s">
        <v>136</v>
      </c>
      <c r="B2" s="39"/>
      <c r="C2" s="39"/>
      <c r="D2" s="39"/>
      <c r="E2" s="39"/>
      <c r="F2" s="39"/>
      <c r="G2" s="39"/>
      <c r="H2" s="39"/>
    </row>
    <row r="3" spans="1:8" x14ac:dyDescent="0.25">
      <c r="A3" s="39"/>
      <c r="B3" s="39"/>
      <c r="C3" s="39"/>
      <c r="D3" s="39"/>
      <c r="E3" s="39"/>
      <c r="F3" s="39"/>
      <c r="G3" s="39"/>
      <c r="H3" s="39"/>
    </row>
    <row r="7" spans="1:8" x14ac:dyDescent="0.25">
      <c r="B7" s="40" t="s">
        <v>138</v>
      </c>
      <c r="C7" s="40"/>
      <c r="D7" s="40"/>
      <c r="E7" s="40"/>
      <c r="F7" s="40"/>
      <c r="G7" s="40"/>
      <c r="H7" s="40"/>
    </row>
    <row r="8" spans="1:8" ht="7.5" customHeight="1" x14ac:dyDescent="0.25">
      <c r="B8" s="2"/>
      <c r="C8" s="2"/>
      <c r="D8" s="2"/>
      <c r="E8" s="2"/>
      <c r="F8" s="2"/>
    </row>
    <row r="9" spans="1:8" x14ac:dyDescent="0.25">
      <c r="B9" s="40" t="s">
        <v>139</v>
      </c>
      <c r="C9" s="40"/>
      <c r="D9" s="40"/>
      <c r="E9" s="40"/>
      <c r="F9" s="40"/>
      <c r="G9" s="40"/>
      <c r="H9" s="40"/>
    </row>
    <row r="10" spans="1:8" x14ac:dyDescent="0.25">
      <c r="B10" s="34"/>
      <c r="C10" s="34"/>
      <c r="D10" s="34"/>
      <c r="E10" s="34"/>
      <c r="F10" s="34"/>
    </row>
    <row r="11" spans="1:8" x14ac:dyDescent="0.25">
      <c r="B11" s="34"/>
      <c r="C11" s="34"/>
      <c r="D11" s="34"/>
      <c r="E11" s="34"/>
      <c r="F11" s="34"/>
    </row>
    <row r="12" spans="1:8" x14ac:dyDescent="0.25">
      <c r="A12" s="39" t="s">
        <v>147</v>
      </c>
      <c r="B12" s="39"/>
      <c r="C12" s="39"/>
      <c r="D12" s="39"/>
      <c r="E12" s="39"/>
      <c r="F12" s="39"/>
      <c r="G12" s="39"/>
      <c r="H12" s="39"/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39" t="s">
        <v>140</v>
      </c>
      <c r="B14" s="39"/>
      <c r="C14" s="39"/>
      <c r="D14" s="39"/>
      <c r="E14" s="39"/>
      <c r="F14" s="39"/>
      <c r="G14" s="39"/>
      <c r="H14" s="39"/>
    </row>
    <row r="16" spans="1:8" ht="30" customHeight="1" x14ac:dyDescent="0.25">
      <c r="A16" s="42" t="s">
        <v>141</v>
      </c>
      <c r="B16" s="44" t="s">
        <v>110</v>
      </c>
      <c r="C16" s="45" t="s">
        <v>100</v>
      </c>
      <c r="D16" s="47" t="s">
        <v>91</v>
      </c>
      <c r="E16" s="49" t="s">
        <v>111</v>
      </c>
      <c r="F16" s="50"/>
      <c r="G16" s="51" t="s">
        <v>112</v>
      </c>
      <c r="H16" s="52"/>
    </row>
    <row r="17" spans="1:8" x14ac:dyDescent="0.25">
      <c r="A17" s="43"/>
      <c r="B17" s="44"/>
      <c r="C17" s="46"/>
      <c r="D17" s="48"/>
      <c r="E17" s="5" t="s">
        <v>0</v>
      </c>
      <c r="F17" s="36" t="s">
        <v>1</v>
      </c>
      <c r="G17" s="36" t="s">
        <v>0</v>
      </c>
      <c r="H17" s="36" t="s">
        <v>1</v>
      </c>
    </row>
    <row r="18" spans="1:8" ht="15" customHeight="1" x14ac:dyDescent="0.25">
      <c r="A18" s="3">
        <v>0</v>
      </c>
      <c r="B18" s="3">
        <v>1</v>
      </c>
      <c r="C18" s="4">
        <v>2</v>
      </c>
      <c r="D18" s="4">
        <v>3</v>
      </c>
      <c r="E18" s="3"/>
      <c r="F18" s="3">
        <v>5</v>
      </c>
      <c r="G18" s="3">
        <v>6</v>
      </c>
      <c r="H18" s="3">
        <v>7</v>
      </c>
    </row>
    <row r="19" spans="1:8" ht="15" customHeight="1" x14ac:dyDescent="0.25">
      <c r="A19" s="23"/>
      <c r="B19" s="23" t="s">
        <v>2</v>
      </c>
      <c r="C19" s="36" t="s">
        <v>3</v>
      </c>
      <c r="D19" s="6">
        <v>16000</v>
      </c>
      <c r="E19" s="6"/>
      <c r="F19" s="6"/>
      <c r="G19" s="24"/>
      <c r="H19" s="7"/>
    </row>
    <row r="20" spans="1:8" ht="15" customHeight="1" x14ac:dyDescent="0.25">
      <c r="A20" s="23"/>
      <c r="B20" s="23" t="s">
        <v>4</v>
      </c>
      <c r="C20" s="36" t="s">
        <v>5</v>
      </c>
      <c r="D20" s="6">
        <v>1000</v>
      </c>
      <c r="E20" s="19"/>
      <c r="F20" s="6"/>
      <c r="G20" s="24"/>
      <c r="H20" s="7"/>
    </row>
    <row r="21" spans="1:8" ht="15" customHeight="1" x14ac:dyDescent="0.25">
      <c r="A21" s="8" t="s">
        <v>119</v>
      </c>
      <c r="B21" s="9" t="s">
        <v>113</v>
      </c>
      <c r="C21" s="8"/>
      <c r="D21" s="10"/>
      <c r="E21" s="10"/>
      <c r="F21" s="10"/>
      <c r="G21" s="10"/>
      <c r="H21" s="10"/>
    </row>
    <row r="22" spans="1:8" ht="15" customHeight="1" x14ac:dyDescent="0.25">
      <c r="A22" s="36"/>
      <c r="B22" s="23" t="s">
        <v>6</v>
      </c>
      <c r="C22" s="36" t="s">
        <v>5</v>
      </c>
      <c r="D22" s="6">
        <v>20640</v>
      </c>
      <c r="E22" s="6"/>
      <c r="F22" s="6"/>
      <c r="G22" s="24"/>
      <c r="H22" s="7"/>
    </row>
    <row r="23" spans="1:8" ht="15" customHeight="1" x14ac:dyDescent="0.25">
      <c r="A23" s="36"/>
      <c r="B23" s="23" t="s">
        <v>7</v>
      </c>
      <c r="C23" s="36" t="s">
        <v>8</v>
      </c>
      <c r="D23" s="6">
        <v>17000</v>
      </c>
      <c r="E23" s="6"/>
      <c r="F23" s="6"/>
      <c r="G23" s="24"/>
      <c r="H23" s="7"/>
    </row>
    <row r="24" spans="1:8" ht="15" customHeight="1" x14ac:dyDescent="0.25">
      <c r="A24" s="36"/>
      <c r="B24" s="23" t="s">
        <v>105</v>
      </c>
      <c r="C24" s="36" t="s">
        <v>8</v>
      </c>
      <c r="D24" s="5">
        <v>123157</v>
      </c>
      <c r="E24" s="6"/>
      <c r="F24" s="6"/>
      <c r="G24" s="24"/>
      <c r="H24" s="7"/>
    </row>
    <row r="25" spans="1:8" ht="15" customHeight="1" x14ac:dyDescent="0.25">
      <c r="A25" s="36"/>
      <c r="B25" s="23" t="s">
        <v>106</v>
      </c>
      <c r="C25" s="36" t="s">
        <v>8</v>
      </c>
      <c r="D25" s="6">
        <v>17486</v>
      </c>
      <c r="E25" s="6"/>
      <c r="F25" s="6"/>
      <c r="G25" s="24"/>
      <c r="H25" s="7"/>
    </row>
    <row r="26" spans="1:8" ht="15" customHeight="1" x14ac:dyDescent="0.25">
      <c r="A26" s="36"/>
      <c r="B26" s="23" t="s">
        <v>9</v>
      </c>
      <c r="C26" s="36" t="s">
        <v>10</v>
      </c>
      <c r="D26" s="6">
        <v>7500</v>
      </c>
      <c r="E26" s="6"/>
      <c r="F26" s="6"/>
      <c r="G26" s="24"/>
      <c r="H26" s="7"/>
    </row>
    <row r="27" spans="1:8" ht="15" customHeight="1" x14ac:dyDescent="0.25">
      <c r="A27" s="36"/>
      <c r="B27" s="23" t="s">
        <v>11</v>
      </c>
      <c r="C27" s="36" t="s">
        <v>10</v>
      </c>
      <c r="D27" s="6">
        <v>3800</v>
      </c>
      <c r="E27" s="6"/>
      <c r="F27" s="6"/>
      <c r="G27" s="24"/>
      <c r="H27" s="7"/>
    </row>
    <row r="28" spans="1:8" ht="15" customHeight="1" x14ac:dyDescent="0.25">
      <c r="A28" s="36"/>
      <c r="B28" s="25" t="s">
        <v>12</v>
      </c>
      <c r="C28" s="36" t="s">
        <v>10</v>
      </c>
      <c r="D28" s="6">
        <v>2360</v>
      </c>
      <c r="E28" s="6"/>
      <c r="F28" s="6"/>
      <c r="G28" s="24"/>
      <c r="H28" s="7"/>
    </row>
    <row r="29" spans="1:8" ht="15" customHeight="1" x14ac:dyDescent="0.25">
      <c r="A29" s="36"/>
      <c r="B29" s="23" t="s">
        <v>13</v>
      </c>
      <c r="C29" s="36" t="s">
        <v>10</v>
      </c>
      <c r="D29" s="6">
        <v>1500</v>
      </c>
      <c r="E29" s="6"/>
      <c r="F29" s="6"/>
      <c r="G29" s="24"/>
      <c r="H29" s="7"/>
    </row>
    <row r="30" spans="1:8" ht="15" customHeight="1" x14ac:dyDescent="0.25">
      <c r="A30" s="8" t="s">
        <v>120</v>
      </c>
      <c r="B30" s="9" t="s">
        <v>114</v>
      </c>
      <c r="C30" s="8"/>
      <c r="D30" s="10"/>
      <c r="E30" s="10"/>
      <c r="F30" s="10"/>
      <c r="G30" s="10"/>
      <c r="H30" s="10"/>
    </row>
    <row r="31" spans="1:8" ht="15" customHeight="1" x14ac:dyDescent="0.25">
      <c r="A31" s="36"/>
      <c r="B31" s="23" t="s">
        <v>14</v>
      </c>
      <c r="C31" s="36" t="s">
        <v>98</v>
      </c>
      <c r="D31" s="6">
        <v>16160</v>
      </c>
      <c r="E31" s="6"/>
      <c r="F31" s="6"/>
      <c r="G31" s="24"/>
      <c r="H31" s="7"/>
    </row>
    <row r="32" spans="1:8" ht="15" customHeight="1" x14ac:dyDescent="0.25">
      <c r="A32" s="36"/>
      <c r="B32" s="23" t="s">
        <v>15</v>
      </c>
      <c r="C32" s="36" t="s">
        <v>98</v>
      </c>
      <c r="D32" s="6">
        <v>9050</v>
      </c>
      <c r="E32" s="6"/>
      <c r="F32" s="6"/>
      <c r="G32" s="24"/>
      <c r="H32" s="7"/>
    </row>
    <row r="33" spans="1:8" ht="15" customHeight="1" x14ac:dyDescent="0.25">
      <c r="A33" s="36"/>
      <c r="B33" s="23" t="s">
        <v>16</v>
      </c>
      <c r="C33" s="36" t="s">
        <v>90</v>
      </c>
      <c r="D33" s="6">
        <v>21730</v>
      </c>
      <c r="E33" s="6"/>
      <c r="F33" s="6"/>
      <c r="G33" s="24"/>
      <c r="H33" s="7"/>
    </row>
    <row r="34" spans="1:8" ht="15" customHeight="1" x14ac:dyDescent="0.25">
      <c r="A34" s="36"/>
      <c r="B34" s="23" t="s">
        <v>17</v>
      </c>
      <c r="C34" s="36" t="s">
        <v>98</v>
      </c>
      <c r="D34" s="6">
        <v>800</v>
      </c>
      <c r="E34" s="6"/>
      <c r="F34" s="6"/>
      <c r="G34" s="24"/>
      <c r="H34" s="7"/>
    </row>
    <row r="35" spans="1:8" ht="15" customHeight="1" x14ac:dyDescent="0.25">
      <c r="A35" s="36"/>
      <c r="B35" s="23" t="s">
        <v>18</v>
      </c>
      <c r="C35" s="36" t="s">
        <v>99</v>
      </c>
      <c r="D35" s="6">
        <v>13600</v>
      </c>
      <c r="E35" s="6"/>
      <c r="F35" s="6"/>
      <c r="G35" s="24"/>
      <c r="H35" s="7"/>
    </row>
    <row r="36" spans="1:8" ht="15" customHeight="1" x14ac:dyDescent="0.25">
      <c r="A36" s="36"/>
      <c r="B36" s="23" t="s">
        <v>19</v>
      </c>
      <c r="C36" s="36" t="s">
        <v>98</v>
      </c>
      <c r="D36" s="6">
        <v>10050</v>
      </c>
      <c r="E36" s="6"/>
      <c r="F36" s="6"/>
      <c r="G36" s="24"/>
      <c r="H36" s="7"/>
    </row>
    <row r="37" spans="1:8" ht="15" customHeight="1" x14ac:dyDescent="0.25">
      <c r="A37" s="8" t="s">
        <v>121</v>
      </c>
      <c r="B37" s="9" t="s">
        <v>20</v>
      </c>
      <c r="C37" s="8"/>
      <c r="D37" s="10"/>
      <c r="E37" s="10"/>
      <c r="F37" s="10"/>
      <c r="G37" s="10"/>
      <c r="H37" s="10"/>
    </row>
    <row r="38" spans="1:8" ht="15" customHeight="1" x14ac:dyDescent="0.25">
      <c r="A38" s="36"/>
      <c r="B38" s="23" t="s">
        <v>21</v>
      </c>
      <c r="C38" s="36" t="s">
        <v>10</v>
      </c>
      <c r="D38" s="6">
        <v>3750</v>
      </c>
      <c r="E38" s="6"/>
      <c r="F38" s="6"/>
      <c r="G38" s="24"/>
      <c r="H38" s="7"/>
    </row>
    <row r="39" spans="1:8" ht="15" customHeight="1" x14ac:dyDescent="0.25">
      <c r="A39" s="36"/>
      <c r="B39" s="23" t="s">
        <v>88</v>
      </c>
      <c r="C39" s="36" t="s">
        <v>10</v>
      </c>
      <c r="D39" s="6">
        <v>1900</v>
      </c>
      <c r="E39" s="6"/>
      <c r="F39" s="6"/>
      <c r="G39" s="24"/>
      <c r="H39" s="7"/>
    </row>
    <row r="40" spans="1:8" ht="15" customHeight="1" x14ac:dyDescent="0.25">
      <c r="A40" s="36"/>
      <c r="B40" s="23" t="s">
        <v>107</v>
      </c>
      <c r="C40" s="36" t="s">
        <v>10</v>
      </c>
      <c r="D40" s="6">
        <v>2500</v>
      </c>
      <c r="E40" s="6"/>
      <c r="F40" s="6"/>
      <c r="G40" s="24"/>
      <c r="H40" s="7"/>
    </row>
    <row r="41" spans="1:8" ht="15" customHeight="1" x14ac:dyDescent="0.25">
      <c r="A41" s="36"/>
      <c r="B41" s="23" t="s">
        <v>22</v>
      </c>
      <c r="C41" s="36" t="s">
        <v>10</v>
      </c>
      <c r="D41" s="6">
        <v>2500</v>
      </c>
      <c r="E41" s="6"/>
      <c r="F41" s="6"/>
      <c r="G41" s="24"/>
      <c r="H41" s="7"/>
    </row>
    <row r="42" spans="1:8" ht="15" customHeight="1" x14ac:dyDescent="0.25">
      <c r="A42" s="36"/>
      <c r="B42" s="23" t="s">
        <v>23</v>
      </c>
      <c r="C42" s="36" t="s">
        <v>10</v>
      </c>
      <c r="D42" s="6">
        <v>2900</v>
      </c>
      <c r="E42" s="6"/>
      <c r="F42" s="6"/>
      <c r="G42" s="24"/>
      <c r="H42" s="7"/>
    </row>
    <row r="43" spans="1:8" ht="15" customHeight="1" x14ac:dyDescent="0.25">
      <c r="A43" s="36"/>
      <c r="B43" s="23" t="s">
        <v>24</v>
      </c>
      <c r="C43" s="36" t="s">
        <v>10</v>
      </c>
      <c r="D43" s="6">
        <v>2400</v>
      </c>
      <c r="E43" s="6"/>
      <c r="F43" s="6"/>
      <c r="G43" s="24"/>
      <c r="H43" s="7"/>
    </row>
    <row r="44" spans="1:8" ht="15" customHeight="1" x14ac:dyDescent="0.25">
      <c r="A44" s="36"/>
      <c r="B44" s="23" t="s">
        <v>89</v>
      </c>
      <c r="C44" s="36" t="s">
        <v>98</v>
      </c>
      <c r="D44" s="6">
        <v>6900</v>
      </c>
      <c r="E44" s="6"/>
      <c r="F44" s="6"/>
      <c r="G44" s="24"/>
      <c r="H44" s="7"/>
    </row>
    <row r="45" spans="1:8" ht="15" customHeight="1" x14ac:dyDescent="0.25">
      <c r="A45" s="36"/>
      <c r="B45" s="23" t="s">
        <v>25</v>
      </c>
      <c r="C45" s="36" t="s">
        <v>10</v>
      </c>
      <c r="D45" s="6">
        <v>1400</v>
      </c>
      <c r="E45" s="6"/>
      <c r="F45" s="6"/>
      <c r="G45" s="24"/>
      <c r="H45" s="7"/>
    </row>
    <row r="46" spans="1:8" ht="15" customHeight="1" x14ac:dyDescent="0.25">
      <c r="A46" s="36"/>
      <c r="B46" s="23" t="s">
        <v>26</v>
      </c>
      <c r="C46" s="36" t="s">
        <v>10</v>
      </c>
      <c r="D46" s="6">
        <v>3500</v>
      </c>
      <c r="E46" s="6"/>
      <c r="F46" s="6"/>
      <c r="G46" s="24"/>
      <c r="H46" s="7"/>
    </row>
    <row r="47" spans="1:8" ht="15" customHeight="1" x14ac:dyDescent="0.25">
      <c r="A47" s="36"/>
      <c r="B47" s="23" t="s">
        <v>27</v>
      </c>
      <c r="C47" s="36" t="s">
        <v>10</v>
      </c>
      <c r="D47" s="6">
        <v>3250</v>
      </c>
      <c r="E47" s="6"/>
      <c r="F47" s="6"/>
      <c r="G47" s="24"/>
      <c r="H47" s="7"/>
    </row>
    <row r="48" spans="1:8" ht="15" customHeight="1" x14ac:dyDescent="0.25">
      <c r="A48" s="36"/>
      <c r="B48" s="23" t="s">
        <v>28</v>
      </c>
      <c r="C48" s="36" t="s">
        <v>10</v>
      </c>
      <c r="D48" s="6">
        <v>80500</v>
      </c>
      <c r="E48" s="6"/>
      <c r="F48" s="6"/>
      <c r="G48" s="24"/>
      <c r="H48" s="7"/>
    </row>
    <row r="49" spans="1:8" ht="15" customHeight="1" x14ac:dyDescent="0.25">
      <c r="A49" s="8" t="s">
        <v>122</v>
      </c>
      <c r="B49" s="9" t="s">
        <v>29</v>
      </c>
      <c r="C49" s="8"/>
      <c r="D49" s="10"/>
      <c r="E49" s="10"/>
      <c r="F49" s="10"/>
      <c r="G49" s="10"/>
      <c r="H49" s="10"/>
    </row>
    <row r="50" spans="1:8" ht="15" customHeight="1" x14ac:dyDescent="0.25">
      <c r="A50" s="8" t="s">
        <v>123</v>
      </c>
      <c r="B50" s="9" t="s">
        <v>30</v>
      </c>
      <c r="C50" s="8"/>
      <c r="D50" s="10"/>
      <c r="E50" s="10"/>
      <c r="F50" s="10"/>
      <c r="G50" s="10"/>
      <c r="H50" s="10"/>
    </row>
    <row r="51" spans="1:8" ht="15" customHeight="1" x14ac:dyDescent="0.25">
      <c r="A51" s="26"/>
      <c r="B51" s="23" t="s">
        <v>31</v>
      </c>
      <c r="C51" s="36" t="s">
        <v>3</v>
      </c>
      <c r="D51" s="6">
        <v>500000</v>
      </c>
      <c r="E51" s="6"/>
      <c r="F51" s="6">
        <f>D51*E51</f>
        <v>0</v>
      </c>
      <c r="G51" s="24"/>
      <c r="H51" s="7">
        <f>D51*G51</f>
        <v>0</v>
      </c>
    </row>
    <row r="52" spans="1:8" ht="15" customHeight="1" x14ac:dyDescent="0.25">
      <c r="A52" s="26"/>
      <c r="B52" s="23" t="s">
        <v>32</v>
      </c>
      <c r="C52" s="36" t="s">
        <v>3</v>
      </c>
      <c r="D52" s="6">
        <v>54000</v>
      </c>
      <c r="E52" s="6"/>
      <c r="F52" s="6">
        <f>D52*E52</f>
        <v>0</v>
      </c>
      <c r="G52" s="24"/>
      <c r="H52" s="7">
        <f>D52*G52</f>
        <v>0</v>
      </c>
    </row>
    <row r="53" spans="1:8" ht="15" customHeight="1" x14ac:dyDescent="0.25">
      <c r="A53" s="26"/>
      <c r="B53" s="23" t="s">
        <v>33</v>
      </c>
      <c r="C53" s="36" t="s">
        <v>34</v>
      </c>
      <c r="D53" s="6">
        <v>30000</v>
      </c>
      <c r="E53" s="6">
        <v>390</v>
      </c>
      <c r="F53" s="6">
        <f>D53*E53</f>
        <v>11700000</v>
      </c>
      <c r="G53" s="24">
        <f>E53+780+390+390+390</f>
        <v>2340</v>
      </c>
      <c r="H53" s="7">
        <f>D53*G53</f>
        <v>70200000</v>
      </c>
    </row>
    <row r="54" spans="1:8" ht="15" customHeight="1" x14ac:dyDescent="0.25">
      <c r="A54" s="26"/>
      <c r="B54" s="25" t="s">
        <v>35</v>
      </c>
      <c r="C54" s="36" t="s">
        <v>81</v>
      </c>
      <c r="D54" s="6">
        <v>35375</v>
      </c>
      <c r="E54" s="6"/>
      <c r="F54" s="6">
        <f>D54*E54</f>
        <v>0</v>
      </c>
      <c r="G54" s="24"/>
      <c r="H54" s="7">
        <f>D54*G54</f>
        <v>0</v>
      </c>
    </row>
    <row r="55" spans="1:8" ht="15" customHeight="1" x14ac:dyDescent="0.25">
      <c r="A55" s="26"/>
      <c r="B55" s="23" t="s">
        <v>94</v>
      </c>
      <c r="C55" s="36" t="s">
        <v>81</v>
      </c>
      <c r="D55" s="6">
        <v>12524</v>
      </c>
      <c r="E55" s="6"/>
      <c r="F55" s="6">
        <f>D55*E55</f>
        <v>0</v>
      </c>
      <c r="G55" s="24"/>
      <c r="H55" s="7">
        <f>D55*G55</f>
        <v>0</v>
      </c>
    </row>
    <row r="56" spans="1:8" ht="14.25" customHeight="1" x14ac:dyDescent="0.25">
      <c r="A56" s="8" t="s">
        <v>124</v>
      </c>
      <c r="B56" s="9" t="s">
        <v>1</v>
      </c>
      <c r="C56" s="8"/>
      <c r="D56" s="10"/>
      <c r="E56" s="10"/>
      <c r="F56" s="10">
        <f>SUM(F51:F55)</f>
        <v>11700000</v>
      </c>
      <c r="G56" s="10"/>
      <c r="H56" s="10">
        <f>SUM(H51:H55)</f>
        <v>70200000</v>
      </c>
    </row>
    <row r="57" spans="1:8" ht="15" customHeight="1" x14ac:dyDescent="0.25">
      <c r="A57" s="26"/>
      <c r="B57" s="23" t="s">
        <v>36</v>
      </c>
      <c r="C57" s="36" t="s">
        <v>8</v>
      </c>
      <c r="D57" s="6">
        <v>20000</v>
      </c>
      <c r="E57" s="6"/>
      <c r="F57" s="6"/>
      <c r="G57" s="24">
        <f>E57</f>
        <v>0</v>
      </c>
      <c r="H57" s="7">
        <f t="shared" ref="H57:H62" si="0">G57*D57</f>
        <v>0</v>
      </c>
    </row>
    <row r="58" spans="1:8" ht="15" customHeight="1" x14ac:dyDescent="0.25">
      <c r="A58" s="26"/>
      <c r="B58" s="23" t="s">
        <v>87</v>
      </c>
      <c r="C58" s="36" t="s">
        <v>8</v>
      </c>
      <c r="D58" s="6">
        <v>20000</v>
      </c>
      <c r="E58" s="6"/>
      <c r="F58" s="6"/>
      <c r="G58" s="24">
        <f t="shared" ref="G58:G62" si="1">E58</f>
        <v>0</v>
      </c>
      <c r="H58" s="7">
        <f t="shared" si="0"/>
        <v>0</v>
      </c>
    </row>
    <row r="59" spans="1:8" ht="15" customHeight="1" x14ac:dyDescent="0.25">
      <c r="A59" s="26"/>
      <c r="B59" s="25" t="s">
        <v>37</v>
      </c>
      <c r="C59" s="36" t="s">
        <v>8</v>
      </c>
      <c r="D59" s="6">
        <v>275000</v>
      </c>
      <c r="E59" s="6"/>
      <c r="F59" s="6"/>
      <c r="G59" s="24">
        <f t="shared" si="1"/>
        <v>0</v>
      </c>
      <c r="H59" s="7">
        <f t="shared" si="0"/>
        <v>0</v>
      </c>
    </row>
    <row r="60" spans="1:8" ht="15" customHeight="1" x14ac:dyDescent="0.25">
      <c r="A60" s="26"/>
      <c r="B60" s="23" t="s">
        <v>38</v>
      </c>
      <c r="C60" s="36" t="s">
        <v>34</v>
      </c>
      <c r="D60" s="6">
        <v>100000</v>
      </c>
      <c r="E60" s="6"/>
      <c r="F60" s="6"/>
      <c r="G60" s="24">
        <f t="shared" si="1"/>
        <v>0</v>
      </c>
      <c r="H60" s="7">
        <f t="shared" si="0"/>
        <v>0</v>
      </c>
    </row>
    <row r="61" spans="1:8" ht="15" customHeight="1" x14ac:dyDescent="0.25">
      <c r="A61" s="26"/>
      <c r="B61" s="23" t="s">
        <v>39</v>
      </c>
      <c r="C61" s="36" t="s">
        <v>34</v>
      </c>
      <c r="D61" s="6">
        <v>10500</v>
      </c>
      <c r="E61" s="6"/>
      <c r="F61" s="6"/>
      <c r="G61" s="24">
        <f t="shared" si="1"/>
        <v>0</v>
      </c>
      <c r="H61" s="7">
        <f t="shared" si="0"/>
        <v>0</v>
      </c>
    </row>
    <row r="62" spans="1:8" ht="15" customHeight="1" x14ac:dyDescent="0.25">
      <c r="A62" s="26"/>
      <c r="B62" s="23" t="s">
        <v>40</v>
      </c>
      <c r="C62" s="36" t="s">
        <v>41</v>
      </c>
      <c r="D62" s="6">
        <v>1200</v>
      </c>
      <c r="E62" s="6"/>
      <c r="F62" s="6"/>
      <c r="G62" s="24">
        <f t="shared" si="1"/>
        <v>0</v>
      </c>
      <c r="H62" s="7">
        <f t="shared" si="0"/>
        <v>0</v>
      </c>
    </row>
    <row r="63" spans="1:8" ht="15" customHeight="1" x14ac:dyDescent="0.25">
      <c r="A63" s="8" t="s">
        <v>125</v>
      </c>
      <c r="B63" s="9" t="s">
        <v>115</v>
      </c>
      <c r="C63" s="8"/>
      <c r="D63" s="10"/>
      <c r="E63" s="10"/>
      <c r="F63" s="10"/>
      <c r="G63" s="10"/>
      <c r="H63" s="10"/>
    </row>
    <row r="64" spans="1:8" ht="15" customHeight="1" x14ac:dyDescent="0.25">
      <c r="A64" s="26"/>
      <c r="B64" s="23" t="s">
        <v>42</v>
      </c>
      <c r="C64" s="36" t="s">
        <v>43</v>
      </c>
      <c r="D64" s="6">
        <v>845</v>
      </c>
      <c r="E64" s="6"/>
      <c r="F64" s="6"/>
      <c r="G64" s="24"/>
      <c r="H64" s="7"/>
    </row>
    <row r="65" spans="1:9" ht="15" customHeight="1" x14ac:dyDescent="0.25">
      <c r="A65" s="26"/>
      <c r="B65" s="27" t="s">
        <v>44</v>
      </c>
      <c r="C65" s="36" t="s">
        <v>43</v>
      </c>
      <c r="D65" s="6">
        <v>835</v>
      </c>
      <c r="E65" s="6"/>
      <c r="F65" s="6"/>
      <c r="G65" s="24"/>
      <c r="H65" s="7"/>
    </row>
    <row r="66" spans="1:9" ht="15" customHeight="1" x14ac:dyDescent="0.25">
      <c r="A66" s="26"/>
      <c r="B66" s="23" t="s">
        <v>45</v>
      </c>
      <c r="C66" s="36" t="s">
        <v>43</v>
      </c>
      <c r="D66" s="6">
        <v>1185</v>
      </c>
      <c r="E66" s="6"/>
      <c r="F66" s="6"/>
      <c r="G66" s="24"/>
      <c r="H66" s="7"/>
    </row>
    <row r="67" spans="1:9" ht="15" customHeight="1" x14ac:dyDescent="0.25">
      <c r="A67" s="26"/>
      <c r="B67" s="27" t="s">
        <v>44</v>
      </c>
      <c r="C67" s="36" t="s">
        <v>43</v>
      </c>
      <c r="D67" s="6">
        <v>1200</v>
      </c>
      <c r="E67" s="6"/>
      <c r="F67" s="6"/>
      <c r="G67" s="24"/>
      <c r="H67" s="7"/>
    </row>
    <row r="68" spans="1:9" ht="15" customHeight="1" x14ac:dyDescent="0.25">
      <c r="A68" s="8" t="s">
        <v>126</v>
      </c>
      <c r="B68" s="9" t="s">
        <v>116</v>
      </c>
      <c r="C68" s="8"/>
      <c r="D68" s="10"/>
      <c r="E68" s="10"/>
      <c r="F68" s="10"/>
      <c r="G68" s="10"/>
      <c r="H68" s="10"/>
    </row>
    <row r="69" spans="1:9" ht="15" customHeight="1" x14ac:dyDescent="0.25">
      <c r="A69" s="26"/>
      <c r="B69" s="23" t="s">
        <v>46</v>
      </c>
      <c r="C69" s="36" t="s">
        <v>34</v>
      </c>
      <c r="D69" s="6">
        <v>10500</v>
      </c>
      <c r="E69" s="6"/>
      <c r="F69" s="6">
        <f>D69*E69</f>
        <v>0</v>
      </c>
      <c r="G69" s="24"/>
      <c r="H69" s="7">
        <f>D69*G69</f>
        <v>0</v>
      </c>
    </row>
    <row r="70" spans="1:9" ht="15" customHeight="1" x14ac:dyDescent="0.25">
      <c r="A70" s="8" t="s">
        <v>127</v>
      </c>
      <c r="B70" s="9" t="s">
        <v>47</v>
      </c>
      <c r="C70" s="8"/>
      <c r="D70" s="10"/>
      <c r="E70" s="10"/>
      <c r="F70" s="10">
        <f>F50+F56+F63+F68+F69</f>
        <v>11700000</v>
      </c>
      <c r="G70" s="10"/>
      <c r="H70" s="10">
        <f>H50+H56+H63+H68+H69</f>
        <v>70200000</v>
      </c>
      <c r="I70" s="28"/>
    </row>
    <row r="71" spans="1:9" ht="15" customHeight="1" x14ac:dyDescent="0.25">
      <c r="A71" s="26"/>
      <c r="B71" s="29" t="s">
        <v>92</v>
      </c>
      <c r="C71" s="36" t="s">
        <v>48</v>
      </c>
      <c r="D71" s="6">
        <v>299430</v>
      </c>
      <c r="E71" s="6"/>
      <c r="F71" s="6">
        <f t="shared" ref="F71:F77" si="2">D71*E71</f>
        <v>0</v>
      </c>
      <c r="G71" s="24">
        <f>E71</f>
        <v>0</v>
      </c>
      <c r="H71" s="7">
        <f>D71*G71</f>
        <v>0</v>
      </c>
    </row>
    <row r="72" spans="1:9" ht="15" customHeight="1" x14ac:dyDescent="0.25">
      <c r="A72" s="26"/>
      <c r="B72" s="30" t="s">
        <v>83</v>
      </c>
      <c r="C72" s="36" t="s">
        <v>48</v>
      </c>
      <c r="D72" s="6">
        <v>271530</v>
      </c>
      <c r="E72" s="6"/>
      <c r="F72" s="6">
        <f t="shared" si="2"/>
        <v>0</v>
      </c>
      <c r="G72" s="24">
        <f t="shared" ref="G72:G85" si="3">E72</f>
        <v>0</v>
      </c>
      <c r="H72" s="7">
        <f t="shared" ref="H72:H85" si="4">D72*G72</f>
        <v>0</v>
      </c>
    </row>
    <row r="73" spans="1:9" ht="15" customHeight="1" x14ac:dyDescent="0.25">
      <c r="A73" s="26"/>
      <c r="B73" s="30" t="s">
        <v>84</v>
      </c>
      <c r="C73" s="36" t="s">
        <v>48</v>
      </c>
      <c r="D73" s="6">
        <v>163460</v>
      </c>
      <c r="E73" s="6"/>
      <c r="F73" s="6">
        <f t="shared" si="2"/>
        <v>0</v>
      </c>
      <c r="G73" s="24">
        <f t="shared" si="3"/>
        <v>0</v>
      </c>
      <c r="H73" s="7">
        <f t="shared" si="4"/>
        <v>0</v>
      </c>
    </row>
    <row r="74" spans="1:9" ht="15" customHeight="1" x14ac:dyDescent="0.25">
      <c r="A74" s="26"/>
      <c r="B74" s="31" t="s">
        <v>85</v>
      </c>
      <c r="C74" s="36" t="s">
        <v>48</v>
      </c>
      <c r="D74" s="6">
        <v>116000</v>
      </c>
      <c r="E74" s="6"/>
      <c r="F74" s="6">
        <f t="shared" si="2"/>
        <v>0</v>
      </c>
      <c r="G74" s="24">
        <f t="shared" si="3"/>
        <v>0</v>
      </c>
      <c r="H74" s="7">
        <f t="shared" si="4"/>
        <v>0</v>
      </c>
    </row>
    <row r="75" spans="1:9" ht="15" customHeight="1" x14ac:dyDescent="0.25">
      <c r="A75" s="26"/>
      <c r="B75" s="30" t="s">
        <v>86</v>
      </c>
      <c r="C75" s="36" t="s">
        <v>48</v>
      </c>
      <c r="D75" s="6">
        <v>136000</v>
      </c>
      <c r="E75" s="6"/>
      <c r="F75" s="6">
        <f t="shared" si="2"/>
        <v>0</v>
      </c>
      <c r="G75" s="24">
        <f t="shared" si="3"/>
        <v>0</v>
      </c>
      <c r="H75" s="7">
        <f t="shared" si="4"/>
        <v>0</v>
      </c>
    </row>
    <row r="76" spans="1:9" ht="15" customHeight="1" x14ac:dyDescent="0.25">
      <c r="A76" s="26"/>
      <c r="B76" s="30" t="s">
        <v>49</v>
      </c>
      <c r="C76" s="36" t="s">
        <v>48</v>
      </c>
      <c r="D76" s="6">
        <v>267500</v>
      </c>
      <c r="E76" s="6"/>
      <c r="F76" s="6">
        <f t="shared" si="2"/>
        <v>0</v>
      </c>
      <c r="G76" s="24">
        <f t="shared" si="3"/>
        <v>0</v>
      </c>
      <c r="H76" s="7">
        <f t="shared" si="4"/>
        <v>0</v>
      </c>
    </row>
    <row r="77" spans="1:9" ht="15" customHeight="1" x14ac:dyDescent="0.25">
      <c r="A77" s="26"/>
      <c r="B77" s="23" t="s">
        <v>50</v>
      </c>
      <c r="C77" s="36" t="s">
        <v>51</v>
      </c>
      <c r="D77" s="20">
        <v>1000000</v>
      </c>
      <c r="E77" s="6">
        <v>1</v>
      </c>
      <c r="F77" s="6">
        <f t="shared" si="2"/>
        <v>1000000</v>
      </c>
      <c r="G77" s="24">
        <f>5+E77</f>
        <v>6</v>
      </c>
      <c r="H77" s="7">
        <f t="shared" si="4"/>
        <v>6000000</v>
      </c>
    </row>
    <row r="78" spans="1:9" ht="15" customHeight="1" x14ac:dyDescent="0.25">
      <c r="A78" s="26"/>
      <c r="B78" s="25" t="s">
        <v>101</v>
      </c>
      <c r="C78" s="36" t="s">
        <v>52</v>
      </c>
      <c r="D78" s="6">
        <v>3499.7</v>
      </c>
      <c r="E78" s="6"/>
      <c r="F78" s="6"/>
      <c r="G78" s="24">
        <f t="shared" si="3"/>
        <v>0</v>
      </c>
      <c r="H78" s="7"/>
    </row>
    <row r="79" spans="1:9" ht="15" customHeight="1" x14ac:dyDescent="0.25">
      <c r="A79" s="26"/>
      <c r="B79" s="23" t="s">
        <v>53</v>
      </c>
      <c r="C79" s="36" t="s">
        <v>81</v>
      </c>
      <c r="D79" s="6">
        <v>91000</v>
      </c>
      <c r="E79" s="6"/>
      <c r="F79" s="6"/>
      <c r="G79" s="24">
        <f t="shared" si="3"/>
        <v>0</v>
      </c>
      <c r="H79" s="7">
        <f t="shared" si="4"/>
        <v>0</v>
      </c>
    </row>
    <row r="80" spans="1:9" ht="15" customHeight="1" x14ac:dyDescent="0.25">
      <c r="A80" s="26"/>
      <c r="B80" s="23" t="s">
        <v>54</v>
      </c>
      <c r="C80" s="36" t="s">
        <v>55</v>
      </c>
      <c r="D80" s="6">
        <v>912000</v>
      </c>
      <c r="E80" s="6"/>
      <c r="F80" s="6"/>
      <c r="G80" s="24">
        <f t="shared" si="3"/>
        <v>0</v>
      </c>
      <c r="H80" s="7">
        <f t="shared" si="4"/>
        <v>0</v>
      </c>
    </row>
    <row r="81" spans="1:8" ht="15" customHeight="1" x14ac:dyDescent="0.25">
      <c r="A81" s="26"/>
      <c r="B81" s="23" t="s">
        <v>56</v>
      </c>
      <c r="C81" s="36" t="s">
        <v>57</v>
      </c>
      <c r="D81" s="6">
        <v>47000</v>
      </c>
      <c r="E81" s="6"/>
      <c r="F81" s="6">
        <f>E81*D81</f>
        <v>0</v>
      </c>
      <c r="G81" s="24">
        <f>E81+5</f>
        <v>5</v>
      </c>
      <c r="H81" s="7">
        <f t="shared" si="4"/>
        <v>235000</v>
      </c>
    </row>
    <row r="82" spans="1:8" ht="15" customHeight="1" x14ac:dyDescent="0.25">
      <c r="A82" s="26"/>
      <c r="B82" s="23" t="s">
        <v>58</v>
      </c>
      <c r="C82" s="36" t="s">
        <v>57</v>
      </c>
      <c r="D82" s="6">
        <v>66000</v>
      </c>
      <c r="E82" s="6">
        <v>3</v>
      </c>
      <c r="F82" s="6">
        <f>D82*E82</f>
        <v>198000</v>
      </c>
      <c r="G82" s="24">
        <f>6+3</f>
        <v>9</v>
      </c>
      <c r="H82" s="7">
        <f t="shared" si="4"/>
        <v>594000</v>
      </c>
    </row>
    <row r="83" spans="1:8" ht="15" customHeight="1" x14ac:dyDescent="0.25">
      <c r="A83" s="26"/>
      <c r="B83" s="23" t="s">
        <v>59</v>
      </c>
      <c r="C83" s="36" t="s">
        <v>10</v>
      </c>
      <c r="D83" s="19">
        <v>1800000</v>
      </c>
      <c r="E83" s="6"/>
      <c r="F83" s="6"/>
      <c r="G83" s="24">
        <f t="shared" si="3"/>
        <v>0</v>
      </c>
      <c r="H83" s="7">
        <f t="shared" si="4"/>
        <v>0</v>
      </c>
    </row>
    <row r="84" spans="1:8" ht="15" customHeight="1" x14ac:dyDescent="0.25">
      <c r="A84" s="26"/>
      <c r="B84" s="23" t="s">
        <v>60</v>
      </c>
      <c r="C84" s="36" t="s">
        <v>10</v>
      </c>
      <c r="D84" s="6">
        <v>12800</v>
      </c>
      <c r="E84" s="6"/>
      <c r="F84" s="6">
        <f>D84*E84</f>
        <v>0</v>
      </c>
      <c r="G84" s="24">
        <f t="shared" si="3"/>
        <v>0</v>
      </c>
      <c r="H84" s="7">
        <f t="shared" si="4"/>
        <v>0</v>
      </c>
    </row>
    <row r="85" spans="1:8" ht="15" customHeight="1" x14ac:dyDescent="0.25">
      <c r="A85" s="26"/>
      <c r="B85" s="23" t="s">
        <v>61</v>
      </c>
      <c r="C85" s="36" t="s">
        <v>10</v>
      </c>
      <c r="D85" s="6">
        <v>65200</v>
      </c>
      <c r="E85" s="6"/>
      <c r="F85" s="6">
        <f>D85*E85</f>
        <v>0</v>
      </c>
      <c r="G85" s="24">
        <f t="shared" si="3"/>
        <v>0</v>
      </c>
      <c r="H85" s="7">
        <f t="shared" si="4"/>
        <v>0</v>
      </c>
    </row>
    <row r="86" spans="1:8" ht="15" customHeight="1" x14ac:dyDescent="0.25">
      <c r="A86" s="8" t="s">
        <v>128</v>
      </c>
      <c r="B86" s="9" t="s">
        <v>1</v>
      </c>
      <c r="C86" s="8"/>
      <c r="D86" s="10"/>
      <c r="E86" s="10"/>
      <c r="F86" s="10">
        <f>SUM(F71:F85)</f>
        <v>1198000</v>
      </c>
      <c r="G86" s="10"/>
      <c r="H86" s="10">
        <f>SUM(H71:H85)</f>
        <v>6829000</v>
      </c>
    </row>
    <row r="87" spans="1:8" ht="15" customHeight="1" x14ac:dyDescent="0.25">
      <c r="A87" s="26"/>
      <c r="B87" s="23" t="s">
        <v>62</v>
      </c>
      <c r="C87" s="36" t="s">
        <v>10</v>
      </c>
      <c r="D87" s="6">
        <v>15334</v>
      </c>
      <c r="E87" s="6"/>
      <c r="F87" s="6">
        <f>D87*E87</f>
        <v>0</v>
      </c>
      <c r="G87" s="24">
        <f>E87</f>
        <v>0</v>
      </c>
      <c r="H87" s="7">
        <f>D87*G87</f>
        <v>0</v>
      </c>
    </row>
    <row r="88" spans="1:8" ht="15" customHeight="1" x14ac:dyDescent="0.25">
      <c r="A88" s="26"/>
      <c r="B88" s="23" t="s">
        <v>63</v>
      </c>
      <c r="C88" s="36" t="s">
        <v>10</v>
      </c>
      <c r="D88" s="6">
        <v>27676</v>
      </c>
      <c r="E88" s="6"/>
      <c r="F88" s="6">
        <f t="shared" ref="F88:F103" si="5">D88*E88</f>
        <v>0</v>
      </c>
      <c r="G88" s="24">
        <f t="shared" ref="G88:G104" si="6">E88</f>
        <v>0</v>
      </c>
      <c r="H88" s="7">
        <f t="shared" ref="H88:H103" si="7">D88*G88</f>
        <v>0</v>
      </c>
    </row>
    <row r="89" spans="1:8" ht="15" customHeight="1" x14ac:dyDescent="0.25">
      <c r="A89" s="26"/>
      <c r="B89" s="23" t="s">
        <v>64</v>
      </c>
      <c r="C89" s="36" t="s">
        <v>10</v>
      </c>
      <c r="D89" s="6">
        <v>8075</v>
      </c>
      <c r="E89" s="6"/>
      <c r="F89" s="6">
        <f t="shared" si="5"/>
        <v>0</v>
      </c>
      <c r="G89" s="24">
        <f t="shared" si="6"/>
        <v>0</v>
      </c>
      <c r="H89" s="7">
        <f t="shared" si="7"/>
        <v>0</v>
      </c>
    </row>
    <row r="90" spans="1:8" ht="15" customHeight="1" x14ac:dyDescent="0.25">
      <c r="A90" s="26"/>
      <c r="B90" s="23" t="s">
        <v>65</v>
      </c>
      <c r="C90" s="36" t="s">
        <v>10</v>
      </c>
      <c r="D90" s="6">
        <v>8925</v>
      </c>
      <c r="E90" s="6"/>
      <c r="F90" s="6">
        <f t="shared" si="5"/>
        <v>0</v>
      </c>
      <c r="G90" s="24">
        <f t="shared" si="6"/>
        <v>0</v>
      </c>
      <c r="H90" s="7">
        <f t="shared" si="7"/>
        <v>0</v>
      </c>
    </row>
    <row r="91" spans="1:8" ht="15" customHeight="1" x14ac:dyDescent="0.25">
      <c r="A91" s="26"/>
      <c r="B91" s="23" t="s">
        <v>66</v>
      </c>
      <c r="C91" s="36" t="s">
        <v>10</v>
      </c>
      <c r="D91" s="6">
        <v>8075</v>
      </c>
      <c r="E91" s="6"/>
      <c r="F91" s="6">
        <f t="shared" si="5"/>
        <v>0</v>
      </c>
      <c r="G91" s="24">
        <f t="shared" si="6"/>
        <v>0</v>
      </c>
      <c r="H91" s="7">
        <f t="shared" si="7"/>
        <v>0</v>
      </c>
    </row>
    <row r="92" spans="1:8" ht="15" customHeight="1" x14ac:dyDescent="0.25">
      <c r="A92" s="26"/>
      <c r="B92" s="23" t="s">
        <v>67</v>
      </c>
      <c r="C92" s="36" t="s">
        <v>10</v>
      </c>
      <c r="D92" s="6">
        <v>15725</v>
      </c>
      <c r="E92" s="6"/>
      <c r="F92" s="6">
        <f t="shared" si="5"/>
        <v>0</v>
      </c>
      <c r="G92" s="24">
        <f t="shared" si="6"/>
        <v>0</v>
      </c>
      <c r="H92" s="7">
        <f t="shared" si="7"/>
        <v>0</v>
      </c>
    </row>
    <row r="93" spans="1:8" ht="15" customHeight="1" x14ac:dyDescent="0.25">
      <c r="A93" s="26"/>
      <c r="B93" s="23" t="s">
        <v>82</v>
      </c>
      <c r="C93" s="36" t="s">
        <v>10</v>
      </c>
      <c r="D93" s="6">
        <v>30000</v>
      </c>
      <c r="E93" s="6"/>
      <c r="F93" s="6">
        <f t="shared" si="5"/>
        <v>0</v>
      </c>
      <c r="G93" s="24">
        <f t="shared" si="6"/>
        <v>0</v>
      </c>
      <c r="H93" s="7">
        <f t="shared" si="7"/>
        <v>0</v>
      </c>
    </row>
    <row r="94" spans="1:8" ht="15" customHeight="1" x14ac:dyDescent="0.25">
      <c r="A94" s="26"/>
      <c r="B94" s="25" t="s">
        <v>68</v>
      </c>
      <c r="C94" s="36" t="s">
        <v>10</v>
      </c>
      <c r="D94" s="6">
        <v>26280</v>
      </c>
      <c r="E94" s="6"/>
      <c r="F94" s="6">
        <f t="shared" si="5"/>
        <v>0</v>
      </c>
      <c r="G94" s="24">
        <f t="shared" si="6"/>
        <v>0</v>
      </c>
      <c r="H94" s="7">
        <f t="shared" si="7"/>
        <v>0</v>
      </c>
    </row>
    <row r="95" spans="1:8" ht="15" customHeight="1" x14ac:dyDescent="0.25">
      <c r="A95" s="26"/>
      <c r="B95" s="23" t="s">
        <v>69</v>
      </c>
      <c r="C95" s="36" t="s">
        <v>10</v>
      </c>
      <c r="D95" s="6">
        <v>14286</v>
      </c>
      <c r="E95" s="6"/>
      <c r="F95" s="6">
        <f t="shared" si="5"/>
        <v>0</v>
      </c>
      <c r="G95" s="24">
        <f t="shared" si="6"/>
        <v>0</v>
      </c>
      <c r="H95" s="7">
        <f t="shared" si="7"/>
        <v>0</v>
      </c>
    </row>
    <row r="96" spans="1:8" ht="15" customHeight="1" x14ac:dyDescent="0.25">
      <c r="A96" s="26"/>
      <c r="B96" s="23" t="s">
        <v>70</v>
      </c>
      <c r="C96" s="36" t="s">
        <v>10</v>
      </c>
      <c r="D96" s="6">
        <v>3341</v>
      </c>
      <c r="E96" s="6"/>
      <c r="F96" s="6">
        <f t="shared" si="5"/>
        <v>0</v>
      </c>
      <c r="G96" s="24">
        <f t="shared" si="6"/>
        <v>0</v>
      </c>
      <c r="H96" s="7">
        <f t="shared" si="7"/>
        <v>0</v>
      </c>
    </row>
    <row r="97" spans="1:9" ht="15" customHeight="1" x14ac:dyDescent="0.25">
      <c r="A97" s="26"/>
      <c r="B97" s="23" t="s">
        <v>71</v>
      </c>
      <c r="C97" s="36" t="s">
        <v>10</v>
      </c>
      <c r="D97" s="6">
        <v>6375</v>
      </c>
      <c r="E97" s="6"/>
      <c r="F97" s="6">
        <f t="shared" si="5"/>
        <v>0</v>
      </c>
      <c r="G97" s="24">
        <f t="shared" si="6"/>
        <v>0</v>
      </c>
      <c r="H97" s="7">
        <f t="shared" si="7"/>
        <v>0</v>
      </c>
    </row>
    <row r="98" spans="1:9" ht="15" customHeight="1" x14ac:dyDescent="0.25">
      <c r="A98" s="26"/>
      <c r="B98" s="23" t="s">
        <v>72</v>
      </c>
      <c r="C98" s="36" t="s">
        <v>10</v>
      </c>
      <c r="D98" s="6">
        <v>1360</v>
      </c>
      <c r="E98" s="6"/>
      <c r="F98" s="6">
        <f t="shared" si="5"/>
        <v>0</v>
      </c>
      <c r="G98" s="24">
        <f t="shared" si="6"/>
        <v>0</v>
      </c>
      <c r="H98" s="7">
        <f t="shared" si="7"/>
        <v>0</v>
      </c>
    </row>
    <row r="99" spans="1:9" ht="15" customHeight="1" x14ac:dyDescent="0.25">
      <c r="A99" s="26"/>
      <c r="B99" s="23" t="s">
        <v>73</v>
      </c>
      <c r="C99" s="36" t="s">
        <v>10</v>
      </c>
      <c r="D99" s="6">
        <v>11358</v>
      </c>
      <c r="E99" s="6"/>
      <c r="F99" s="6">
        <f t="shared" si="5"/>
        <v>0</v>
      </c>
      <c r="G99" s="24">
        <f t="shared" si="6"/>
        <v>0</v>
      </c>
      <c r="H99" s="7">
        <f t="shared" si="7"/>
        <v>0</v>
      </c>
    </row>
    <row r="100" spans="1:9" ht="15" customHeight="1" x14ac:dyDescent="0.25">
      <c r="A100" s="26"/>
      <c r="B100" s="23" t="s">
        <v>74</v>
      </c>
      <c r="C100" s="36" t="s">
        <v>10</v>
      </c>
      <c r="D100" s="6">
        <v>4820</v>
      </c>
      <c r="E100" s="6"/>
      <c r="F100" s="6">
        <f t="shared" si="5"/>
        <v>0</v>
      </c>
      <c r="G100" s="24">
        <f t="shared" si="6"/>
        <v>0</v>
      </c>
      <c r="H100" s="7">
        <f t="shared" si="7"/>
        <v>0</v>
      </c>
    </row>
    <row r="101" spans="1:9" ht="15" customHeight="1" x14ac:dyDescent="0.25">
      <c r="A101" s="26"/>
      <c r="B101" s="23" t="s">
        <v>75</v>
      </c>
      <c r="C101" s="36" t="s">
        <v>10</v>
      </c>
      <c r="D101" s="6">
        <v>11229</v>
      </c>
      <c r="E101" s="6"/>
      <c r="F101" s="6">
        <f t="shared" si="5"/>
        <v>0</v>
      </c>
      <c r="G101" s="24">
        <f t="shared" si="6"/>
        <v>0</v>
      </c>
      <c r="H101" s="7">
        <f t="shared" si="7"/>
        <v>0</v>
      </c>
    </row>
    <row r="102" spans="1:9" ht="15" customHeight="1" x14ac:dyDescent="0.25">
      <c r="A102" s="26"/>
      <c r="B102" s="23" t="s">
        <v>76</v>
      </c>
      <c r="C102" s="36" t="s">
        <v>10</v>
      </c>
      <c r="D102" s="6">
        <v>5032</v>
      </c>
      <c r="E102" s="6"/>
      <c r="F102" s="6">
        <f t="shared" si="5"/>
        <v>0</v>
      </c>
      <c r="G102" s="24">
        <f t="shared" si="6"/>
        <v>0</v>
      </c>
      <c r="H102" s="7">
        <f t="shared" si="7"/>
        <v>0</v>
      </c>
    </row>
    <row r="103" spans="1:9" ht="15" customHeight="1" x14ac:dyDescent="0.25">
      <c r="A103" s="26"/>
      <c r="B103" s="23" t="s">
        <v>77</v>
      </c>
      <c r="C103" s="36" t="s">
        <v>10</v>
      </c>
      <c r="D103" s="6">
        <v>18250</v>
      </c>
      <c r="E103" s="6"/>
      <c r="F103" s="6">
        <f t="shared" si="5"/>
        <v>0</v>
      </c>
      <c r="G103" s="24">
        <f t="shared" si="6"/>
        <v>0</v>
      </c>
      <c r="H103" s="7">
        <f t="shared" si="7"/>
        <v>0</v>
      </c>
    </row>
    <row r="104" spans="1:9" ht="15" customHeight="1" x14ac:dyDescent="0.25">
      <c r="A104" s="26"/>
      <c r="B104" s="23" t="s">
        <v>78</v>
      </c>
      <c r="C104" s="36" t="s">
        <v>10</v>
      </c>
      <c r="D104" s="6">
        <v>9937</v>
      </c>
      <c r="E104" s="6"/>
      <c r="F104" s="6">
        <f>E104*D104</f>
        <v>0</v>
      </c>
      <c r="G104" s="24">
        <f t="shared" si="6"/>
        <v>0</v>
      </c>
      <c r="H104" s="7">
        <f>G104*D104</f>
        <v>0</v>
      </c>
    </row>
    <row r="105" spans="1:9" ht="15" customHeight="1" x14ac:dyDescent="0.25">
      <c r="A105" s="8" t="s">
        <v>129</v>
      </c>
      <c r="B105" s="9" t="s">
        <v>104</v>
      </c>
      <c r="C105" s="8"/>
      <c r="D105" s="10"/>
      <c r="E105" s="10"/>
      <c r="F105" s="10">
        <f>SUM(F87:F104)</f>
        <v>0</v>
      </c>
      <c r="G105" s="10"/>
      <c r="H105" s="10">
        <f>SUM(H87:H104)</f>
        <v>0</v>
      </c>
    </row>
    <row r="106" spans="1:9" ht="15" customHeight="1" x14ac:dyDescent="0.25">
      <c r="A106" s="8" t="s">
        <v>130</v>
      </c>
      <c r="B106" s="9" t="s">
        <v>79</v>
      </c>
      <c r="C106" s="8"/>
      <c r="D106" s="10"/>
      <c r="E106" s="10"/>
      <c r="F106" s="10">
        <f>F86+F105</f>
        <v>1198000</v>
      </c>
      <c r="G106" s="10"/>
      <c r="H106" s="10">
        <f>H86+H105</f>
        <v>6829000</v>
      </c>
    </row>
    <row r="107" spans="1:9" ht="15" customHeight="1" x14ac:dyDescent="0.25">
      <c r="A107" s="26"/>
      <c r="B107" s="23" t="s">
        <v>80</v>
      </c>
      <c r="C107" s="36"/>
      <c r="D107" s="6"/>
      <c r="E107" s="6"/>
      <c r="F107" s="6"/>
      <c r="G107" s="36"/>
      <c r="H107" s="7">
        <f>G107*D107</f>
        <v>0</v>
      </c>
    </row>
    <row r="108" spans="1:9" ht="15" customHeight="1" x14ac:dyDescent="0.25">
      <c r="A108" s="8" t="s">
        <v>131</v>
      </c>
      <c r="B108" s="9" t="s">
        <v>117</v>
      </c>
      <c r="C108" s="8"/>
      <c r="D108" s="10"/>
      <c r="E108" s="10"/>
      <c r="F108" s="10">
        <f>F70+F106+F107</f>
        <v>12898000</v>
      </c>
      <c r="G108" s="10"/>
      <c r="H108" s="10">
        <f>H70+H106+H107</f>
        <v>77029000</v>
      </c>
    </row>
    <row r="109" spans="1:9" ht="15" customHeight="1" x14ac:dyDescent="0.25">
      <c r="A109" s="8" t="s">
        <v>132</v>
      </c>
      <c r="B109" s="11" t="s">
        <v>93</v>
      </c>
      <c r="C109" s="12"/>
      <c r="D109" s="13"/>
      <c r="E109" s="13"/>
      <c r="F109" s="14">
        <f>F108*0.1</f>
        <v>1289800</v>
      </c>
      <c r="G109" s="15"/>
      <c r="H109" s="21">
        <f>H108*0.1</f>
        <v>7702900</v>
      </c>
    </row>
    <row r="110" spans="1:9" x14ac:dyDescent="0.25">
      <c r="A110" s="8" t="s">
        <v>133</v>
      </c>
      <c r="B110" s="9" t="s">
        <v>118</v>
      </c>
      <c r="C110" s="8"/>
      <c r="D110" s="10"/>
      <c r="E110" s="10"/>
      <c r="F110" s="17">
        <f>F108+F109</f>
        <v>14187800</v>
      </c>
      <c r="G110" s="16"/>
      <c r="H110" s="18">
        <f>H109+H108</f>
        <v>84731900</v>
      </c>
      <c r="I110" s="28"/>
    </row>
    <row r="111" spans="1:9" x14ac:dyDescent="0.25">
      <c r="A111" s="32"/>
      <c r="B111" s="2" t="s">
        <v>95</v>
      </c>
      <c r="C111" s="1"/>
      <c r="D111" s="1"/>
      <c r="E111" s="1"/>
      <c r="F111" s="1"/>
      <c r="G111" s="1"/>
      <c r="H111" s="1"/>
      <c r="I111" s="28"/>
    </row>
    <row r="112" spans="1:9" x14ac:dyDescent="0.25">
      <c r="A112" s="32"/>
      <c r="B112" s="1" t="s">
        <v>109</v>
      </c>
      <c r="C112" s="1"/>
      <c r="D112" s="1"/>
      <c r="E112" s="1"/>
      <c r="F112" s="32"/>
      <c r="G112" s="1" t="s">
        <v>97</v>
      </c>
      <c r="H112" s="1"/>
      <c r="I112" s="28"/>
    </row>
    <row r="113" spans="1:9" x14ac:dyDescent="0.25">
      <c r="A113" s="32"/>
      <c r="B113" s="41" t="s">
        <v>134</v>
      </c>
      <c r="C113" s="41"/>
      <c r="D113" s="41"/>
      <c r="E113" s="41"/>
      <c r="F113" s="32"/>
      <c r="G113" s="1" t="s">
        <v>96</v>
      </c>
      <c r="H113" s="1"/>
      <c r="I113" s="28"/>
    </row>
    <row r="114" spans="1:9" x14ac:dyDescent="0.25">
      <c r="A114" s="32"/>
      <c r="B114" s="1" t="s">
        <v>135</v>
      </c>
      <c r="C114" s="1"/>
      <c r="D114" s="1"/>
      <c r="E114" s="1"/>
      <c r="F114" s="32"/>
      <c r="G114" s="1" t="s">
        <v>103</v>
      </c>
      <c r="H114" s="1"/>
      <c r="I114" s="33"/>
    </row>
    <row r="115" spans="1:9" x14ac:dyDescent="0.25">
      <c r="A115" s="32"/>
      <c r="B115" s="41"/>
      <c r="C115" s="41"/>
      <c r="D115" s="41"/>
      <c r="E115" s="41"/>
      <c r="F115" s="32"/>
      <c r="G115" s="1"/>
      <c r="H115" s="1"/>
    </row>
    <row r="116" spans="1:9" x14ac:dyDescent="0.25">
      <c r="A116" s="32"/>
      <c r="B116" s="2" t="s">
        <v>108</v>
      </c>
      <c r="C116" s="1"/>
      <c r="D116" s="1"/>
      <c r="E116" s="1"/>
      <c r="F116" s="32"/>
      <c r="G116" s="1"/>
      <c r="H116" s="1"/>
    </row>
    <row r="117" spans="1:9" x14ac:dyDescent="0.25">
      <c r="A117" s="32"/>
      <c r="B117" s="1" t="s">
        <v>146</v>
      </c>
      <c r="C117" s="1"/>
      <c r="D117" s="1"/>
      <c r="E117" s="1"/>
      <c r="F117" s="32"/>
      <c r="G117" s="1"/>
      <c r="H117" s="1"/>
    </row>
    <row r="118" spans="1:9" x14ac:dyDescent="0.25">
      <c r="A118" s="32"/>
      <c r="B118" s="1"/>
      <c r="C118" s="1"/>
      <c r="D118" s="1"/>
      <c r="E118" s="1"/>
      <c r="F118" s="32"/>
      <c r="G118" s="1"/>
      <c r="H118" s="1"/>
    </row>
    <row r="119" spans="1:9" x14ac:dyDescent="0.25">
      <c r="A119" s="32"/>
      <c r="B119" s="2" t="s">
        <v>102</v>
      </c>
      <c r="C119" s="1"/>
      <c r="D119" s="1"/>
      <c r="E119" s="1"/>
      <c r="F119" s="32"/>
      <c r="G119" s="1"/>
      <c r="H119" s="1"/>
    </row>
    <row r="120" spans="1:9" x14ac:dyDescent="0.25">
      <c r="A120" s="32"/>
      <c r="B120" s="1" t="s">
        <v>145</v>
      </c>
      <c r="C120" s="1"/>
      <c r="D120" s="1"/>
      <c r="E120" s="1"/>
      <c r="F120" s="32"/>
      <c r="G120" s="1" t="s">
        <v>144</v>
      </c>
      <c r="H120" s="1"/>
    </row>
    <row r="121" spans="1:9" x14ac:dyDescent="0.25">
      <c r="A121" s="32"/>
      <c r="B121" s="1" t="s">
        <v>142</v>
      </c>
      <c r="C121" s="1"/>
      <c r="D121" s="1"/>
      <c r="E121" s="1"/>
      <c r="F121" s="32"/>
      <c r="G121" s="1" t="s">
        <v>143</v>
      </c>
      <c r="H121" s="1"/>
    </row>
    <row r="122" spans="1:9" x14ac:dyDescent="0.25">
      <c r="I122" s="28"/>
    </row>
    <row r="123" spans="1:9" x14ac:dyDescent="0.25">
      <c r="F123" s="33"/>
      <c r="H123" s="38"/>
    </row>
    <row r="124" spans="1:9" x14ac:dyDescent="0.25">
      <c r="H124" s="28"/>
    </row>
    <row r="129" spans="2:2" x14ac:dyDescent="0.25">
      <c r="B129" s="37"/>
    </row>
  </sheetData>
  <mergeCells count="15">
    <mergeCell ref="B113:E113"/>
    <mergeCell ref="B115:E115"/>
    <mergeCell ref="A14:H14"/>
    <mergeCell ref="A16:A17"/>
    <mergeCell ref="B16:B17"/>
    <mergeCell ref="C16:C17"/>
    <mergeCell ref="D16:D17"/>
    <mergeCell ref="E16:F16"/>
    <mergeCell ref="G16:H16"/>
    <mergeCell ref="A12:H12"/>
    <mergeCell ref="A1:H1"/>
    <mergeCell ref="A2:H2"/>
    <mergeCell ref="A3:H3"/>
    <mergeCell ref="B7:H7"/>
    <mergeCell ref="B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Nomin's PC</dc:creator>
  <cp:lastModifiedBy>AXA</cp:lastModifiedBy>
  <cp:lastPrinted>2023-03-24T03:53:14Z</cp:lastPrinted>
  <dcterms:created xsi:type="dcterms:W3CDTF">2019-04-19T02:32:15Z</dcterms:created>
  <dcterms:modified xsi:type="dcterms:W3CDTF">2023-06-22T04:07:22Z</dcterms:modified>
</cp:coreProperties>
</file>