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F:\Ny-bo\BELUHA LLC\Gi\GI2023\Gi-50send2023\"/>
    </mc:Choice>
  </mc:AlternateContent>
  <xr:revisionPtr revIDLastSave="0" documentId="13_ncr:1_{1C785761-8B75-4E58-87DC-6B5E6EED7736}" xr6:coauthVersionLast="46" xr6:coauthVersionMax="46" xr10:uidLastSave="{00000000-0000-0000-0000-000000000000}"/>
  <bookViews>
    <workbookView xWindow="-120" yWindow="-120" windowWidth="29040" windowHeight="15840" tabRatio="591" xr2:uid="{00000000-000D-0000-FFFF-FFFF00000000}"/>
  </bookViews>
  <sheets>
    <sheet name="6" sheetId="36" r:id="rId1"/>
  </sheets>
  <calcPr calcId="181029"/>
</workbook>
</file>

<file path=xl/calcChain.xml><?xml version="1.0" encoding="utf-8"?>
<calcChain xmlns="http://schemas.openxmlformats.org/spreadsheetml/2006/main">
  <c r="G82" i="36" l="1"/>
  <c r="H82" i="36" s="1"/>
  <c r="G81" i="36"/>
  <c r="G77" i="36"/>
  <c r="G53" i="36"/>
  <c r="H77" i="36"/>
  <c r="H53" i="36"/>
  <c r="H107" i="36"/>
  <c r="G104" i="36"/>
  <c r="H104" i="36" s="1"/>
  <c r="F104" i="36"/>
  <c r="G103" i="36"/>
  <c r="H103" i="36" s="1"/>
  <c r="F103" i="36"/>
  <c r="H102" i="36"/>
  <c r="G102" i="36"/>
  <c r="F102" i="36"/>
  <c r="G101" i="36"/>
  <c r="H101" i="36" s="1"/>
  <c r="F101" i="36"/>
  <c r="G100" i="36"/>
  <c r="H100" i="36" s="1"/>
  <c r="F100" i="36"/>
  <c r="G99" i="36"/>
  <c r="H99" i="36" s="1"/>
  <c r="F99" i="36"/>
  <c r="H98" i="36"/>
  <c r="G98" i="36"/>
  <c r="F98" i="36"/>
  <c r="G97" i="36"/>
  <c r="H97" i="36" s="1"/>
  <c r="F97" i="36"/>
  <c r="G96" i="36"/>
  <c r="H96" i="36" s="1"/>
  <c r="F96" i="36"/>
  <c r="G95" i="36"/>
  <c r="H95" i="36" s="1"/>
  <c r="F95" i="36"/>
  <c r="H94" i="36"/>
  <c r="G94" i="36"/>
  <c r="F94" i="36"/>
  <c r="G93" i="36"/>
  <c r="H93" i="36" s="1"/>
  <c r="F93" i="36"/>
  <c r="G92" i="36"/>
  <c r="H92" i="36" s="1"/>
  <c r="F92" i="36"/>
  <c r="G91" i="36"/>
  <c r="H91" i="36" s="1"/>
  <c r="F91" i="36"/>
  <c r="H90" i="36"/>
  <c r="G90" i="36"/>
  <c r="F90" i="36"/>
  <c r="G89" i="36"/>
  <c r="H89" i="36" s="1"/>
  <c r="F89" i="36"/>
  <c r="G88" i="36"/>
  <c r="H88" i="36" s="1"/>
  <c r="F88" i="36"/>
  <c r="G87" i="36"/>
  <c r="F87" i="36"/>
  <c r="H85" i="36"/>
  <c r="G85" i="36"/>
  <c r="F85" i="36"/>
  <c r="G84" i="36"/>
  <c r="H84" i="36" s="1"/>
  <c r="F84" i="36"/>
  <c r="G83" i="36"/>
  <c r="H83" i="36" s="1"/>
  <c r="F82" i="36"/>
  <c r="H81" i="36"/>
  <c r="F81" i="36"/>
  <c r="G80" i="36"/>
  <c r="H80" i="36" s="1"/>
  <c r="G79" i="36"/>
  <c r="H79" i="36" s="1"/>
  <c r="G78" i="36"/>
  <c r="F77" i="36"/>
  <c r="G76" i="36"/>
  <c r="H76" i="36" s="1"/>
  <c r="F76" i="36"/>
  <c r="G75" i="36"/>
  <c r="H75" i="36" s="1"/>
  <c r="F75" i="36"/>
  <c r="H74" i="36"/>
  <c r="G74" i="36"/>
  <c r="F74" i="36"/>
  <c r="G73" i="36"/>
  <c r="H73" i="36" s="1"/>
  <c r="F73" i="36"/>
  <c r="G72" i="36"/>
  <c r="H72" i="36" s="1"/>
  <c r="F72" i="36"/>
  <c r="G71" i="36"/>
  <c r="F71" i="36"/>
  <c r="H69" i="36"/>
  <c r="F69" i="36"/>
  <c r="H62" i="36"/>
  <c r="G62" i="36"/>
  <c r="H61" i="36"/>
  <c r="G61" i="36"/>
  <c r="H60" i="36"/>
  <c r="G60" i="36"/>
  <c r="H59" i="36"/>
  <c r="G59" i="36"/>
  <c r="H58" i="36"/>
  <c r="G58" i="36"/>
  <c r="H57" i="36"/>
  <c r="G57" i="36"/>
  <c r="H55" i="36"/>
  <c r="F55" i="36"/>
  <c r="H54" i="36"/>
  <c r="F54" i="36"/>
  <c r="F53" i="36"/>
  <c r="H52" i="36"/>
  <c r="F52" i="36"/>
  <c r="H51" i="36"/>
  <c r="F51" i="36"/>
  <c r="F56" i="36" s="1"/>
  <c r="F105" i="36" l="1"/>
  <c r="H56" i="36"/>
  <c r="H70" i="36" s="1"/>
  <c r="F70" i="36"/>
  <c r="F86" i="36"/>
  <c r="H71" i="36"/>
  <c r="H86" i="36" s="1"/>
  <c r="H87" i="36"/>
  <c r="H105" i="36" s="1"/>
  <c r="F106" i="36" l="1"/>
  <c r="F108" i="36" s="1"/>
  <c r="F109" i="36" s="1"/>
  <c r="F110" i="36" s="1"/>
  <c r="H106" i="36"/>
  <c r="H108" i="36" s="1"/>
  <c r="H109" i="36" s="1"/>
  <c r="H110" i="36" s="1"/>
</calcChain>
</file>

<file path=xl/sharedStrings.xml><?xml version="1.0" encoding="utf-8"?>
<sst xmlns="http://schemas.openxmlformats.org/spreadsheetml/2006/main" count="213" uniqueCount="148">
  <si>
    <t>Тоо</t>
  </si>
  <si>
    <t>Дүн</t>
  </si>
  <si>
    <t>Төсөл, төсөв зохиолт</t>
  </si>
  <si>
    <t>%</t>
  </si>
  <si>
    <t>АГЗургийн тайлалт</t>
  </si>
  <si>
    <t>км.кв</t>
  </si>
  <si>
    <t>Геологийн зураглал  1:50 000</t>
  </si>
  <si>
    <t>Эрлийн маршрут</t>
  </si>
  <si>
    <t>т.км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</si>
  <si>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</si>
  <si>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</si>
  <si>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</si>
  <si>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</si>
  <si>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</t>
  </si>
  <si>
    <t>Малталт  гараар</t>
  </si>
  <si>
    <t>Суваг  механикаар</t>
  </si>
  <si>
    <t>Шурф нэвтрэлт</t>
  </si>
  <si>
    <t>Копуш</t>
  </si>
  <si>
    <t>Булалт гараар</t>
  </si>
  <si>
    <t>Булалт эксковатор</t>
  </si>
  <si>
    <t>Уулын ажлын дүн</t>
  </si>
  <si>
    <t>Ховилон сорьцлолт</t>
  </si>
  <si>
    <t>Протолочек авах</t>
  </si>
  <si>
    <t>Протолочек бутлах</t>
  </si>
  <si>
    <t>Протолочек угаах</t>
  </si>
  <si>
    <t>Усан дээжлэлт</t>
  </si>
  <si>
    <t>Үр тоосонцорын дээжлэлт</t>
  </si>
  <si>
    <t>Палеонтологийн дээжлэлт</t>
  </si>
  <si>
    <t>Үнэмлэхүй насны дээж</t>
  </si>
  <si>
    <t>Сорьцлолтын дүн</t>
  </si>
  <si>
    <t>Хээрийн ажлын дүн</t>
  </si>
  <si>
    <t>ХАжлын зох/байгуулалт</t>
  </si>
  <si>
    <t>ХАжлын татан буулгалт</t>
  </si>
  <si>
    <t>Суурин боловсруулалт</t>
  </si>
  <si>
    <t>х.ө.</t>
  </si>
  <si>
    <t>Тайлан-н зураг болов-х</t>
  </si>
  <si>
    <t>Соронзон хайгуул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</si>
  <si>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</si>
  <si>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</si>
  <si>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</si>
  <si>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</si>
  <si>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</si>
  <si>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</si>
  <si>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</si>
  <si>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</si>
  <si>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</si>
  <si>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</si>
  <si>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</si>
  <si>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маш</t>
  </si>
  <si>
    <t>Порланд 09-86 УНЯ</t>
  </si>
  <si>
    <t>Байрны түрээс</t>
  </si>
  <si>
    <t>сар</t>
  </si>
  <si>
    <t>ш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</si>
  <si>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</si>
  <si>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</si>
  <si>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</si>
  <si>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</si>
  <si>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</si>
  <si>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</si>
  <si>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</si>
  <si>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</si>
  <si>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</si>
  <si>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</si>
  <si>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Усны бүрэн шинжилгээ</t>
  </si>
  <si>
    <t>Нүүрс аналитик чийг  W-A</t>
  </si>
  <si>
    <t>Дэгдэмхий бодис  V</t>
  </si>
  <si>
    <t>Үнсжилт</t>
  </si>
  <si>
    <t>Шатаалтын хувийн дулаан</t>
  </si>
  <si>
    <t>Рентгенфлюоресенц 13 эле</t>
  </si>
  <si>
    <t>Сорьц бутлалт:  том 2-12 кг</t>
  </si>
  <si>
    <t>том 2 кг хүртэл</t>
  </si>
  <si>
    <t>том 2 кг хүртэл нүүрсэнд</t>
  </si>
  <si>
    <t>Геохимийн сорьц бутлалт</t>
  </si>
  <si>
    <t>Петрографийн бичиглэл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</si>
  <si>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</si>
  <si>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</si>
  <si>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</si>
  <si>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</si>
  <si>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</si>
  <si>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ГАДНЫ БАЙГ-Н ДҮН</t>
  </si>
  <si>
    <t>Магадлашгүй ажлын зардал</t>
  </si>
  <si>
    <t>хавт</t>
  </si>
  <si>
    <t>ICP</t>
  </si>
  <si>
    <t>Ланд-77 66-59 УНУ</t>
  </si>
  <si>
    <t>УАЗ фургон 28-81 УНС</t>
  </si>
  <si>
    <t>Портер 22-31 УБЗ</t>
  </si>
  <si>
    <t xml:space="preserve"> УАЗ фермер 27-34 УНП</t>
  </si>
  <si>
    <t>Радиометр</t>
  </si>
  <si>
    <t>Цэглэн /штуф,силикат/</t>
  </si>
  <si>
    <t>Шурф, шлихийн угаалга</t>
  </si>
  <si>
    <t>т.м</t>
  </si>
  <si>
    <t xml:space="preserve">Нэгжийн өртөг </t>
  </si>
  <si>
    <t>Ланд-77 66-56 УНВ</t>
  </si>
  <si>
    <t>НӨАТ-10%</t>
  </si>
  <si>
    <t>Тайлангийн зураг хэвлэх</t>
  </si>
  <si>
    <t>Гүйцэтгэгч:</t>
  </si>
  <si>
    <t>М.Дэмбэрэлмаа</t>
  </si>
  <si>
    <t>Ш.Пүрэвдорж</t>
  </si>
  <si>
    <t>м. куб</t>
  </si>
  <si>
    <t>м.куб</t>
  </si>
  <si>
    <t>хэмжих нэгж</t>
  </si>
  <si>
    <t xml:space="preserve">Агаарын зураг авах </t>
  </si>
  <si>
    <t>Хянасан:</t>
  </si>
  <si>
    <t>Ө.Энхтөгс</t>
  </si>
  <si>
    <t>Лаборотарийн дүн</t>
  </si>
  <si>
    <t>Шалган холбох маршрут</t>
  </si>
  <si>
    <t>Танилцах маршрут</t>
  </si>
  <si>
    <t>Петрографийн дээжлэлт</t>
  </si>
  <si>
    <t>Танилцсан:</t>
  </si>
  <si>
    <t>Белуха ХХКомпаний захирал</t>
  </si>
  <si>
    <t>Ажлын нэр, төрөл</t>
  </si>
  <si>
    <t>Тайлант сарын гүйцэтгэл</t>
  </si>
  <si>
    <t>Оны эхнээс гарсан гүйцэтгэл</t>
  </si>
  <si>
    <t>Бэлтгэл ажлын дүн</t>
  </si>
  <si>
    <t>Зураглалын ажлын дүн</t>
  </si>
  <si>
    <t>Геофизикийн дүн</t>
  </si>
  <si>
    <t>Тээврийн дүн</t>
  </si>
  <si>
    <t>НИЙТ АЖЛЫН ЦЭВЭР ДҮН</t>
  </si>
  <si>
    <t>НИЙТ АЖЛЫН ДҮН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</si>
  <si>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</si>
  <si>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</si>
  <si>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</si>
  <si>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</si>
  <si>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</si>
  <si>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</si>
  <si>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</si>
  <si>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</si>
  <si>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</si>
  <si>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</si>
  <si>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</si>
  <si>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</si>
  <si>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</si>
  <si>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</si>
  <si>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</si>
  <si>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Белуха ХХКомпаний нягтлан бодогч</t>
  </si>
  <si>
    <t>Төслийн ахлагч</t>
  </si>
  <si>
    <t>А/87  дугаар тушаалын 6 дугаар хавсралт</t>
  </si>
  <si>
    <t xml:space="preserve">Уул уурхай, хүнд үйлдвэрийн сайдын 2022 оны </t>
  </si>
  <si>
    <t>УЛСЫН ТӨСВИЙН ХӨРӨНГӨӨР ГҮЙЦЭТГЭЖ БАЙГАА ГИЛБЭНТ-УУЛ-50</t>
  </si>
  <si>
    <t>ТӨСЛИЙН АЖЛЫН ГҮЙЦЭТГЭЛ</t>
  </si>
  <si>
    <t>Гэрээний дүн: 2,345,181,819.2 төгрөг</t>
  </si>
  <si>
    <t>№</t>
  </si>
  <si>
    <t>ҮГА-ны ЭБСТЭЗХ-ийн мэргэжилтэн</t>
  </si>
  <si>
    <t>И.Баттуяа</t>
  </si>
  <si>
    <t xml:space="preserve">Х.Ганхуяг </t>
  </si>
  <si>
    <t>ҮГА-ны ГСХ-ийн мэргэжилтэн</t>
  </si>
  <si>
    <t>ҮГА-ны ГСХ-ийн дарга</t>
  </si>
  <si>
    <t>2023 оны 6 дугаар сарын 1-нээс 6 дугаар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</si>
</sst>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65" fontId="0" fillId="0" borderId="0" xfId="1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E41-5062-4ED2-8262-0682B627253A}">
  <dimension ref="A1:I129"/>
  <sheetViews>
    <sheetView tabSelected="1" workbookViewId="0">
      <selection activeCell="A12" sqref="A12:H12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39" t="s">
        <v>137</v>
      </c>
      <c r="B1" s="39"/>
      <c r="C1" s="39"/>
      <c r="D1" s="39"/>
      <c r="E1" s="39"/>
      <c r="F1" s="39"/>
      <c r="G1" s="39"/>
      <c r="H1" s="39"/>
    </row>
    <row r="2" spans="1:8" x14ac:dyDescent="0.25">
      <c r="A2" s="39" t="s">
        <v>136</v>
      </c>
      <c r="B2" s="39"/>
      <c r="C2" s="39"/>
      <c r="D2" s="39"/>
      <c r="E2" s="39"/>
      <c r="F2" s="39"/>
      <c r="G2" s="39"/>
      <c r="H2" s="39"/>
    </row>
    <row r="3" spans="1:8" x14ac:dyDescent="0.25">
      <c r="A3" s="39"/>
      <c r="B3" s="39"/>
      <c r="C3" s="39"/>
      <c r="D3" s="39"/>
      <c r="E3" s="39"/>
      <c r="F3" s="39"/>
      <c r="G3" s="39"/>
      <c r="H3" s="39"/>
    </row>
    <row r="7" spans="1:8" x14ac:dyDescent="0.25">
      <c r="B7" s="40" t="s">
        <v>138</v>
      </c>
      <c r="C7" s="40"/>
      <c r="D7" s="40"/>
      <c r="E7" s="40"/>
      <c r="F7" s="40"/>
      <c r="G7" s="40"/>
      <c r="H7" s="40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40" t="s">
        <v>139</v>
      </c>
      <c r="C9" s="40"/>
      <c r="D9" s="40"/>
      <c r="E9" s="40"/>
      <c r="F9" s="40"/>
      <c r="G9" s="40"/>
      <c r="H9" s="40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39" t="s">
        <v>147</v>
      </c>
      <c r="B12" s="39"/>
      <c r="C12" s="39"/>
      <c r="D12" s="39"/>
      <c r="E12" s="39"/>
      <c r="F12" s="39"/>
      <c r="G12" s="39"/>
      <c r="H12" s="39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39" t="s">
        <v>140</v>
      </c>
      <c r="B14" s="39"/>
      <c r="C14" s="39"/>
      <c r="D14" s="39"/>
      <c r="E14" s="39"/>
      <c r="F14" s="39"/>
      <c r="G14" s="39"/>
      <c r="H14" s="39"/>
    </row>
    <row r="16" spans="1:8" ht="30" customHeight="1" x14ac:dyDescent="0.25">
      <c r="A16" s="42" t="s">
        <v>141</v>
      </c>
      <c r="B16" s="44" t="s">
        <v>110</v>
      </c>
      <c r="C16" s="45" t="s">
        <v>100</v>
      </c>
      <c r="D16" s="47" t="s">
        <v>91</v>
      </c>
      <c r="E16" s="49" t="s">
        <v>111</v>
      </c>
      <c r="F16" s="50"/>
      <c r="G16" s="51" t="s">
        <v>112</v>
      </c>
      <c r="H16" s="52"/>
    </row>
    <row r="17" spans="1:8" x14ac:dyDescent="0.25">
      <c r="A17" s="43"/>
      <c r="B17" s="44"/>
      <c r="C17" s="46"/>
      <c r="D17" s="48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8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E53+780+390+390+390</f>
        <v>2340</v>
      </c>
      <c r="H53" s="7">
        <f>D53*G53</f>
        <v>70200000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ht="14.2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11700000</v>
      </c>
      <c r="G56" s="10"/>
      <c r="H56" s="10">
        <f>SUM(H51:H55)</f>
        <v>70200000</v>
      </c>
    </row>
    <row r="57" spans="1:8" ht="15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8" ht="15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8" ht="15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8" ht="15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8" ht="15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8" ht="15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8" ht="15" customHeight="1" x14ac:dyDescent="0.25">
      <c r="A63" s="8" t="s">
        <v>125</v>
      </c>
      <c r="B63" s="9" t="s">
        <v>115</v>
      </c>
      <c r="C63" s="8"/>
      <c r="D63" s="10"/>
      <c r="E63" s="10"/>
      <c r="F63" s="10"/>
      <c r="G63" s="10"/>
      <c r="H63" s="10"/>
    </row>
    <row r="64" spans="1:8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>
        <f>D69*E69</f>
        <v>0</v>
      </c>
      <c r="G69" s="24"/>
      <c r="H69" s="7">
        <f>D69*G69</f>
        <v>0</v>
      </c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11700000</v>
      </c>
      <c r="G70" s="10"/>
      <c r="H70" s="10">
        <f>H50+H56+H63+H68+H69</f>
        <v>70200000</v>
      </c>
      <c r="I70" s="28"/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2">D71*E71</f>
        <v>0</v>
      </c>
      <c r="G71" s="24">
        <f>E71</f>
        <v>0</v>
      </c>
      <c r="H71" s="7">
        <f>D71*G71</f>
        <v>0</v>
      </c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2"/>
        <v>0</v>
      </c>
      <c r="G72" s="24">
        <f t="shared" ref="G72:G85" si="3">E72</f>
        <v>0</v>
      </c>
      <c r="H72" s="7">
        <f t="shared" ref="H72:H85" si="4">D72*G72</f>
        <v>0</v>
      </c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2"/>
        <v>0</v>
      </c>
      <c r="G73" s="24">
        <f t="shared" si="3"/>
        <v>0</v>
      </c>
      <c r="H73" s="7">
        <f t="shared" si="4"/>
        <v>0</v>
      </c>
    </row>
    <row r="74" spans="1:9" ht="15" customHeight="1" x14ac:dyDescent="0.25">
      <c r="A74" s="26"/>
      <c r="B74" s="31" t="s">
        <v>85</v>
      </c>
      <c r="C74" s="36" t="s">
        <v>48</v>
      </c>
      <c r="D74" s="6">
        <v>116000</v>
      </c>
      <c r="E74" s="6"/>
      <c r="F74" s="6">
        <f t="shared" si="2"/>
        <v>0</v>
      </c>
      <c r="G74" s="24">
        <f t="shared" si="3"/>
        <v>0</v>
      </c>
      <c r="H74" s="7">
        <f t="shared" si="4"/>
        <v>0</v>
      </c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2"/>
        <v>0</v>
      </c>
      <c r="G75" s="24">
        <f t="shared" si="3"/>
        <v>0</v>
      </c>
      <c r="H75" s="7">
        <f t="shared" si="4"/>
        <v>0</v>
      </c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2"/>
        <v>0</v>
      </c>
      <c r="G76" s="24">
        <f t="shared" si="3"/>
        <v>0</v>
      </c>
      <c r="H76" s="7">
        <f t="shared" si="4"/>
        <v>0</v>
      </c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si="2"/>
        <v>1000000</v>
      </c>
      <c r="G77" s="24">
        <f>5+E77</f>
        <v>6</v>
      </c>
      <c r="H77" s="7">
        <f t="shared" si="4"/>
        <v>6000000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3"/>
        <v>0</v>
      </c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3"/>
        <v>0</v>
      </c>
      <c r="H79" s="7">
        <f t="shared" si="4"/>
        <v>0</v>
      </c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3"/>
        <v>0</v>
      </c>
      <c r="H80" s="7">
        <f t="shared" si="4"/>
        <v>0</v>
      </c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4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>
        <v>3</v>
      </c>
      <c r="F82" s="6">
        <f>D82*E82</f>
        <v>198000</v>
      </c>
      <c r="G82" s="24">
        <f>6+3</f>
        <v>9</v>
      </c>
      <c r="H82" s="7">
        <f t="shared" si="4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3"/>
        <v>0</v>
      </c>
      <c r="H83" s="7">
        <f t="shared" si="4"/>
        <v>0</v>
      </c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3"/>
        <v>0</v>
      </c>
      <c r="H84" s="7">
        <f t="shared" si="4"/>
        <v>0</v>
      </c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3"/>
        <v>0</v>
      </c>
      <c r="H85" s="7">
        <f t="shared" si="4"/>
        <v>0</v>
      </c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1198000</v>
      </c>
      <c r="G86" s="10"/>
      <c r="H86" s="10">
        <f>SUM(H71:H85)</f>
        <v>6829000</v>
      </c>
    </row>
    <row r="87" spans="1:8" ht="15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5">D88*E88</f>
        <v>0</v>
      </c>
      <c r="G88" s="24">
        <f t="shared" ref="G88:G104" si="6">E88</f>
        <v>0</v>
      </c>
      <c r="H88" s="7">
        <f t="shared" ref="H88:H103" si="7">D88*G88</f>
        <v>0</v>
      </c>
    </row>
    <row r="89" spans="1:8" ht="15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5"/>
        <v>0</v>
      </c>
      <c r="G89" s="24">
        <f t="shared" si="6"/>
        <v>0</v>
      </c>
      <c r="H89" s="7">
        <f t="shared" si="7"/>
        <v>0</v>
      </c>
    </row>
    <row r="90" spans="1:8" ht="15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5"/>
        <v>0</v>
      </c>
      <c r="G90" s="24">
        <f t="shared" si="6"/>
        <v>0</v>
      </c>
      <c r="H90" s="7">
        <f t="shared" si="7"/>
        <v>0</v>
      </c>
    </row>
    <row r="91" spans="1:8" ht="15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5"/>
        <v>0</v>
      </c>
      <c r="G91" s="24">
        <f t="shared" si="6"/>
        <v>0</v>
      </c>
      <c r="H91" s="7">
        <f t="shared" si="7"/>
        <v>0</v>
      </c>
    </row>
    <row r="92" spans="1:8" ht="15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5"/>
        <v>0</v>
      </c>
      <c r="G92" s="24">
        <f t="shared" si="6"/>
        <v>0</v>
      </c>
      <c r="H92" s="7">
        <f t="shared" si="7"/>
        <v>0</v>
      </c>
    </row>
    <row r="93" spans="1:8" ht="15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5"/>
        <v>0</v>
      </c>
      <c r="G93" s="24">
        <f t="shared" si="6"/>
        <v>0</v>
      </c>
      <c r="H93" s="7">
        <f t="shared" si="7"/>
        <v>0</v>
      </c>
    </row>
    <row r="94" spans="1:8" ht="15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5"/>
        <v>0</v>
      </c>
      <c r="G94" s="24">
        <f t="shared" si="6"/>
        <v>0</v>
      </c>
      <c r="H94" s="7">
        <f t="shared" si="7"/>
        <v>0</v>
      </c>
    </row>
    <row r="95" spans="1:8" ht="15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5"/>
        <v>0</v>
      </c>
      <c r="G95" s="24">
        <f t="shared" si="6"/>
        <v>0</v>
      </c>
      <c r="H95" s="7">
        <f t="shared" si="7"/>
        <v>0</v>
      </c>
    </row>
    <row r="96" spans="1:8" ht="15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5"/>
        <v>0</v>
      </c>
      <c r="G96" s="24">
        <f t="shared" si="6"/>
        <v>0</v>
      </c>
      <c r="H96" s="7">
        <f t="shared" si="7"/>
        <v>0</v>
      </c>
    </row>
    <row r="97" spans="1:9" ht="15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5"/>
        <v>0</v>
      </c>
      <c r="G97" s="24">
        <f t="shared" si="6"/>
        <v>0</v>
      </c>
      <c r="H97" s="7">
        <f t="shared" si="7"/>
        <v>0</v>
      </c>
    </row>
    <row r="98" spans="1:9" ht="15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5"/>
        <v>0</v>
      </c>
      <c r="G98" s="24">
        <f t="shared" si="6"/>
        <v>0</v>
      </c>
      <c r="H98" s="7">
        <f t="shared" si="7"/>
        <v>0</v>
      </c>
    </row>
    <row r="99" spans="1:9" ht="15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5"/>
        <v>0</v>
      </c>
      <c r="G99" s="24">
        <f t="shared" si="6"/>
        <v>0</v>
      </c>
      <c r="H99" s="7">
        <f t="shared" si="7"/>
        <v>0</v>
      </c>
    </row>
    <row r="100" spans="1:9" ht="15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5"/>
        <v>0</v>
      </c>
      <c r="G100" s="24">
        <f t="shared" si="6"/>
        <v>0</v>
      </c>
      <c r="H100" s="7">
        <f t="shared" si="7"/>
        <v>0</v>
      </c>
    </row>
    <row r="101" spans="1:9" ht="15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5"/>
        <v>0</v>
      </c>
      <c r="G101" s="24">
        <f t="shared" si="6"/>
        <v>0</v>
      </c>
      <c r="H101" s="7">
        <f t="shared" si="7"/>
        <v>0</v>
      </c>
    </row>
    <row r="102" spans="1:9" ht="15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5"/>
        <v>0</v>
      </c>
      <c r="G102" s="24">
        <f t="shared" si="6"/>
        <v>0</v>
      </c>
      <c r="H102" s="7">
        <f t="shared" si="7"/>
        <v>0</v>
      </c>
    </row>
    <row r="103" spans="1:9" ht="15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5"/>
        <v>0</v>
      </c>
      <c r="G103" s="24">
        <f t="shared" si="6"/>
        <v>0</v>
      </c>
      <c r="H103" s="7">
        <f t="shared" si="7"/>
        <v>0</v>
      </c>
    </row>
    <row r="104" spans="1:9" ht="15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6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1198000</v>
      </c>
      <c r="G106" s="10"/>
      <c r="H106" s="10">
        <f>H86+H105</f>
        <v>6829000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12898000</v>
      </c>
      <c r="G108" s="10"/>
      <c r="H108" s="10">
        <f>H70+H106+H107</f>
        <v>77029000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1289800</v>
      </c>
      <c r="G109" s="15"/>
      <c r="H109" s="21">
        <f>H108*0.1</f>
        <v>7702900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14187800</v>
      </c>
      <c r="G110" s="16"/>
      <c r="H110" s="18">
        <f>H109+H108</f>
        <v>84731900</v>
      </c>
      <c r="I110" s="28"/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/>
    </row>
    <row r="113" spans="1:9" x14ac:dyDescent="0.25">
      <c r="A113" s="32"/>
      <c r="B113" s="41" t="s">
        <v>134</v>
      </c>
      <c r="C113" s="41"/>
      <c r="D113" s="41"/>
      <c r="E113" s="41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2"/>
      <c r="G114" s="1" t="s">
        <v>103</v>
      </c>
      <c r="H114" s="1"/>
      <c r="I114" s="33"/>
    </row>
    <row r="115" spans="1:9" x14ac:dyDescent="0.25">
      <c r="A115" s="32"/>
      <c r="B115" s="41"/>
      <c r="C115" s="41"/>
      <c r="D115" s="41"/>
      <c r="E115" s="41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1" t="s">
        <v>146</v>
      </c>
      <c r="C117" s="1"/>
      <c r="D117" s="1"/>
      <c r="E117" s="1"/>
      <c r="F117" s="32"/>
      <c r="G117" s="1"/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145</v>
      </c>
      <c r="C120" s="1"/>
      <c r="D120" s="1"/>
      <c r="E120" s="1"/>
      <c r="F120" s="32"/>
      <c r="G120" s="1" t="s">
        <v>144</v>
      </c>
      <c r="H120" s="1"/>
    </row>
    <row r="121" spans="1:9" x14ac:dyDescent="0.25">
      <c r="A121" s="32"/>
      <c r="B121" s="1" t="s">
        <v>142</v>
      </c>
      <c r="C121" s="1"/>
      <c r="D121" s="1"/>
      <c r="E121" s="1"/>
      <c r="F121" s="32"/>
      <c r="G121" s="1" t="s">
        <v>143</v>
      </c>
      <c r="H121" s="1"/>
    </row>
    <row r="122" spans="1:9" x14ac:dyDescent="0.25">
      <c r="I122" s="28"/>
    </row>
    <row r="123" spans="1:9" x14ac:dyDescent="0.25">
      <c r="F123" s="33"/>
      <c r="H123" s="38"/>
    </row>
    <row r="124" spans="1:9" x14ac:dyDescent="0.25">
      <c r="H124" s="28"/>
    </row>
    <row r="129" spans="2:2" x14ac:dyDescent="0.25">
      <c r="B129" s="37"/>
    </row>
  </sheetData>
  <mergeCells count="15"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  <mergeCell ref="A12:H12"/>
    <mergeCell ref="A1:H1"/>
    <mergeCell ref="A2:H2"/>
    <mergeCell ref="A3:H3"/>
    <mergeCell ref="B7:H7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Nomin's PC</dc:creator>
  <cp:lastModifiedBy>AXA</cp:lastModifiedBy>
  <cp:lastPrinted>2023-03-24T03:53:14Z</cp:lastPrinted>
  <dcterms:created xsi:type="dcterms:W3CDTF">2019-04-19T02:32:15Z</dcterms:created>
  <dcterms:modified xsi:type="dcterms:W3CDTF">2023-06-22T04:07:22Z</dcterms:modified>
</cp:coreProperties>
</file>