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RCM\Guitsetgel\Guitsetgel\"/>
    </mc:Choice>
  </mc:AlternateContent>
  <xr:revisionPtr revIDLastSave="0" documentId="13_ncr:1_{1FF2FD36-D8F2-42F9-9ED8-8630CF4FD460}" xr6:coauthVersionLast="47" xr6:coauthVersionMax="47" xr10:uidLastSave="{00000000-0000-0000-0000-000000000000}"/>
  <bookViews>
    <workbookView xWindow="-120" yWindow="-120" windowWidth="29040" windowHeight="15990" xr2:uid="{09BFD694-2D8D-4642-B25C-62BAE1A1A9F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I52" i="1" s="1"/>
  <c r="G52" i="1"/>
  <c r="H51" i="1"/>
  <c r="I51" i="1" s="1"/>
  <c r="G51" i="1"/>
  <c r="H50" i="1"/>
  <c r="I50" i="1" s="1"/>
  <c r="G50" i="1"/>
  <c r="H49" i="1"/>
  <c r="I49" i="1" s="1"/>
  <c r="G49" i="1"/>
  <c r="I48" i="1"/>
  <c r="H48" i="1"/>
  <c r="G48" i="1"/>
  <c r="H47" i="1"/>
  <c r="I47" i="1" s="1"/>
  <c r="G47" i="1"/>
  <c r="G53" i="1" s="1"/>
  <c r="H44" i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I39" i="1"/>
  <c r="H39" i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G45" i="1" s="1"/>
  <c r="H32" i="1"/>
  <c r="I32" i="1" s="1"/>
  <c r="G32" i="1"/>
  <c r="G33" i="1" s="1"/>
  <c r="H31" i="1"/>
  <c r="I31" i="1" s="1"/>
  <c r="G31" i="1"/>
  <c r="H29" i="1"/>
  <c r="I29" i="1" s="1"/>
  <c r="G29" i="1"/>
  <c r="G30" i="1" s="1"/>
  <c r="H28" i="1"/>
  <c r="I28" i="1" s="1"/>
  <c r="I30" i="1" s="1"/>
  <c r="G28" i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G27" i="1" s="1"/>
  <c r="I22" i="1"/>
  <c r="I27" i="1" s="1"/>
  <c r="H22" i="1"/>
  <c r="G22" i="1"/>
  <c r="H20" i="1"/>
  <c r="I20" i="1" s="1"/>
  <c r="G20" i="1"/>
  <c r="G21" i="1" s="1"/>
  <c r="I19" i="1"/>
  <c r="I21" i="1" s="1"/>
  <c r="H19" i="1"/>
  <c r="G19" i="1"/>
  <c r="H17" i="1"/>
  <c r="I17" i="1" s="1"/>
  <c r="G17" i="1"/>
  <c r="I16" i="1"/>
  <c r="H16" i="1"/>
  <c r="G16" i="1"/>
  <c r="H15" i="1"/>
  <c r="I15" i="1" s="1"/>
  <c r="G15" i="1"/>
  <c r="G18" i="1" s="1"/>
  <c r="G14" i="1"/>
  <c r="I13" i="1"/>
  <c r="I14" i="1" s="1"/>
  <c r="H13" i="1"/>
  <c r="G13" i="1"/>
  <c r="I53" i="1" l="1"/>
  <c r="I45" i="1"/>
  <c r="I18" i="1"/>
  <c r="I33" i="1"/>
  <c r="I46" i="1" s="1"/>
  <c r="I55" i="1" s="1"/>
  <c r="G46" i="1"/>
  <c r="G55" i="1" s="1"/>
  <c r="I56" i="1" l="1"/>
  <c r="I57" i="1" s="1"/>
  <c r="I58" i="1" s="1"/>
  <c r="G56" i="1"/>
  <c r="G57" i="1" s="1"/>
</calcChain>
</file>

<file path=xl/sharedStrings.xml><?xml version="1.0" encoding="utf-8"?>
<sst xmlns="http://schemas.openxmlformats.org/spreadsheetml/2006/main" count="125" uniqueCount="96">
  <si>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</si>
  <si>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</si>
  <si>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</si>
  <si>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ГҮЙЦЭТГЭЖ БАЙГАА "ГЕОЛОГИЙН БАРИМТ - 1" ТӨСЛИЙН</t>
  </si>
  <si>
    <t>АЖЛЫН ГҮЙЦЭТГЭЛ</t>
  </si>
  <si>
    <t>2023 оны 06 дугаар сарын 01 -нээс 06 дугаар сарын 30-ны өдөр хүртэл</t>
  </si>
  <si>
    <t>Гэрээний дүн: 2 000 000 000 төгрөг</t>
  </si>
  <si>
    <t>№</t>
  </si>
  <si>
    <t>Ажлын нэр, төрөл</t>
  </si>
  <si>
    <t>Хэмжих</t>
  </si>
  <si>
    <t xml:space="preserve">Нэгжийн </t>
  </si>
  <si>
    <t>Тайлант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</si>
  <si>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</si>
  <si>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</si>
  <si>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</si>
  <si>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</si>
  <si>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</si>
  <si>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төсөв зохиолт</t>
  </si>
  <si>
    <t>х.ө</t>
  </si>
  <si>
    <t>I</t>
  </si>
  <si>
    <t>Бэлтгэл ажлын дүн</t>
  </si>
  <si>
    <t xml:space="preserve"> - Жижиг масштабын геологийн судалгааны ажлуудын тоон мэдээллийг нэгтгэх,</t>
  </si>
  <si>
    <t xml:space="preserve"> - Геологийн суурь судалгаа, региональ геологи, үнэмлэхүй насны судалгаа, палеонтологийн олдвор, болон ашигт малтмалын төрөлжсөн сан үүсгэх,</t>
  </si>
  <si>
    <t xml:space="preserve"> - Геомэдээллийн систем дэх төрөлжсөн мэдээллийн санг мэдээлэл, өгөгдлөөр баяжуулах</t>
  </si>
  <si>
    <t>II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</si>
  <si>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</si>
  <si>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</si>
  <si>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</si>
  <si>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III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</si>
  <si>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</si>
  <si>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</si>
  <si>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</si>
  <si>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</si>
  <si>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</si>
  <si>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</si>
  <si>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IV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</si>
  <si>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</si>
  <si>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</si>
  <si>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</si>
  <si>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V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</si>
  <si>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</si>
  <si>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</si>
  <si>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</si>
  <si>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VI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</si>
  <si>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</si>
  <si>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</si>
  <si>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</si>
  <si>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</si>
  <si>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</si>
  <si>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</si>
  <si>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</si>
  <si>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Өмнөговь аймгийн хэмжээнд олгогдсон хүчин төгөлдөр бус тусгай зөвшөөрлийн хайгуулын ажлын жилийн болон үр дүнгийн тайлангийн тоон мэдээллийг нэгтгэх</t>
  </si>
  <si>
    <t>Өгөгдлийн сан, техник, мэдээллийн технологийн дэд бүтцийг тохируулах үйлчилгээний ажил</t>
  </si>
  <si>
    <t>Тээвэр</t>
  </si>
  <si>
    <t>км</t>
  </si>
  <si>
    <t>Томилолт</t>
  </si>
  <si>
    <t>Зочид буудал</t>
  </si>
  <si>
    <t>VII</t>
  </si>
  <si>
    <t xml:space="preserve">Бусад ажлын дүн </t>
  </si>
  <si>
    <t>VIII</t>
  </si>
  <si>
    <t>Өөрийн хүчний ажлын дүн (I+II+III+IV+V+VI+VII)</t>
  </si>
  <si>
    <t xml:space="preserve">Техник, тоног төхөөрөмжийн түрээс </t>
  </si>
  <si>
    <t>төг/сар</t>
  </si>
  <si>
    <t>Ажлын байрны түрээс</t>
  </si>
  <si>
    <t>Хурал, семинар зохион байгуулах байрны түрээсийн үйлчилгээ</t>
  </si>
  <si>
    <t>удаа</t>
  </si>
  <si>
    <t>Цахим баримтын удирдлагын системд текстийн тэмдэг танигч модулийг нэгтгэх үйлчилгээний ажил</t>
  </si>
  <si>
    <t>Цахим баримтын удирдлагын бүртгэлийн модулийг сайжруулах үйлчилгээний ажил</t>
  </si>
  <si>
    <t>Геомэдээллийн порталын мэдээллийн аюулгүй байдлыг сайжруулах үйлчилгээний ажил</t>
  </si>
  <si>
    <t>ш</t>
  </si>
  <si>
    <t>IX</t>
  </si>
  <si>
    <t>Гадны байгууллагын дүн</t>
  </si>
  <si>
    <t>X</t>
  </si>
  <si>
    <t>Магадлашгүй зардал</t>
  </si>
  <si>
    <t>XI</t>
  </si>
  <si>
    <t>НИЙТ АЖЛЫН ЦЭВЭР ДҮН /VIII+IX/</t>
  </si>
  <si>
    <t>XII</t>
  </si>
  <si>
    <t>НӨАТ /10%/</t>
  </si>
  <si>
    <t>XIII</t>
  </si>
  <si>
    <t>НИЙТ АЖЛЫН ДҮН /X+XI+XII/</t>
  </si>
  <si>
    <t>Гүйцэтгэгч:</t>
  </si>
  <si>
    <t>“Рич сёркол Монгол” ХХК-ийн захирал</t>
  </si>
  <si>
    <t>А.Отгонбаатар</t>
  </si>
  <si>
    <t>“Рич сёркол Монгол” ХХК-ийн нягтлан бодогч</t>
  </si>
  <si>
    <t>А.Хонгорзул</t>
  </si>
  <si>
    <t>“Рич сёркол Монгол” ХХК-ийн төслийн ахлагч</t>
  </si>
  <si>
    <t>Ш.Алтаншагай</t>
  </si>
  <si>
    <t>Танилцсан:</t>
  </si>
  <si>
    <t xml:space="preserve">ҮГА -ны Гео-мэдээллийн төвийн дарга </t>
  </si>
  <si>
    <t>Ц.Минжинсор</t>
  </si>
  <si>
    <t xml:space="preserve">Хянасан: </t>
  </si>
  <si>
    <t>ҮГА -ны Гео-мэдээллийн төвийн зургийн сан хариуцсан ажилтан</t>
  </si>
  <si>
    <t>Ч.Төржаргал</t>
  </si>
  <si>
    <t>ҮГА -ны Эрдэс баялгийн судалгаа, төлөвлөлт, эдийн засгийн</t>
  </si>
  <si>
    <t>хэлтсийн нормчлол, санхүүжилт хариуцсан мэргэжилтэн</t>
  </si>
  <si>
    <t>И.Баттуяа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</si>
</sst>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570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Roboto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11" fillId="0" borderId="0" xfId="0" applyFont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1" fillId="4" borderId="0" xfId="0" applyFont="1" applyFill="1"/>
    <xf numFmtId="0" fontId="10" fillId="4" borderId="0" xfId="0" applyFont="1" applyFill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/>
    </xf>
    <xf numFmtId="164" fontId="6" fillId="3" borderId="1" xfId="1" applyNumberFormat="1" applyFont="1" applyFill="1" applyBorder="1" applyAlignment="1">
      <alignment horizontal="right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5" fillId="3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164" fontId="11" fillId="4" borderId="0" xfId="0" applyNumberFormat="1" applyFont="1" applyFill="1"/>
    <xf numFmtId="0" fontId="10" fillId="4" borderId="0" xfId="0" quotePrefix="1" applyFont="1" applyFill="1" applyAlignment="1">
      <alignment horizontal="center"/>
    </xf>
    <xf numFmtId="0" fontId="10" fillId="0" borderId="0" xfId="0" applyFont="1"/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WORKS\RCM\Guitsetgel\A47_Geobarimt_1_2023.xlsx" TargetMode="External"/><Relationship Id="rId1" Type="http://schemas.openxmlformats.org/officeDocument/2006/relationships/externalLinkPath" Target="/My%20WORKS/RCM/Guitsetgel/A47_Geobarimt_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1 сар"/>
      <sheetName val="2 сар"/>
      <sheetName val="3 сар"/>
      <sheetName val="4 сар"/>
      <sheetName val="5 сар"/>
      <sheetName val="6 сар"/>
      <sheetName val="Sheet1"/>
    </sheetNames>
    <sheetDataSet>
      <sheetData sheetId="0"/>
      <sheetData sheetId="1">
        <row r="13">
          <cell r="G13">
            <v>10</v>
          </cell>
        </row>
      </sheetData>
      <sheetData sheetId="2"/>
      <sheetData sheetId="3"/>
      <sheetData sheetId="4"/>
      <sheetData sheetId="5">
        <row r="15">
          <cell r="H15">
            <v>197</v>
          </cell>
        </row>
        <row r="16">
          <cell r="H16">
            <v>93</v>
          </cell>
        </row>
        <row r="17">
          <cell r="H17">
            <v>191</v>
          </cell>
        </row>
        <row r="19">
          <cell r="H19">
            <v>222</v>
          </cell>
        </row>
        <row r="20">
          <cell r="H20">
            <v>277</v>
          </cell>
        </row>
        <row r="22">
          <cell r="H22">
            <v>60</v>
          </cell>
        </row>
        <row r="23">
          <cell r="H23">
            <v>60</v>
          </cell>
        </row>
        <row r="24">
          <cell r="H24">
            <v>58</v>
          </cell>
        </row>
        <row r="25">
          <cell r="H25">
            <v>60</v>
          </cell>
        </row>
        <row r="26">
          <cell r="H26">
            <v>130</v>
          </cell>
        </row>
        <row r="28">
          <cell r="H28">
            <v>222</v>
          </cell>
        </row>
        <row r="29">
          <cell r="H29">
            <v>46</v>
          </cell>
        </row>
        <row r="31">
          <cell r="H31">
            <v>72</v>
          </cell>
        </row>
        <row r="32">
          <cell r="H32">
            <v>109</v>
          </cell>
        </row>
        <row r="34">
          <cell r="H34">
            <v>80</v>
          </cell>
        </row>
        <row r="35">
          <cell r="H35">
            <v>59</v>
          </cell>
        </row>
        <row r="36">
          <cell r="H36">
            <v>63</v>
          </cell>
        </row>
        <row r="37">
          <cell r="H37">
            <v>103</v>
          </cell>
        </row>
        <row r="38">
          <cell r="H38">
            <v>77</v>
          </cell>
        </row>
        <row r="39">
          <cell r="H39">
            <v>90</v>
          </cell>
        </row>
        <row r="40">
          <cell r="H40">
            <v>58</v>
          </cell>
        </row>
        <row r="41">
          <cell r="H41">
            <v>57</v>
          </cell>
        </row>
        <row r="47">
          <cell r="H47">
            <v>20</v>
          </cell>
        </row>
        <row r="48">
          <cell r="H48">
            <v>5</v>
          </cell>
        </row>
        <row r="49">
          <cell r="H49">
            <v>1</v>
          </cell>
        </row>
        <row r="57">
          <cell r="I57">
            <v>411950000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735A-3A8A-4AD3-BA48-AC4B4B86C41A}">
  <dimension ref="B1:I74"/>
  <sheetViews>
    <sheetView tabSelected="1" topLeftCell="A34" workbookViewId="0">
      <selection activeCell="H16" sqref="H16"/>
    </sheetView>
  </sheetViews>
  <sheetFormatPr defaultRowHeight="14.25" x14ac:dyDescent="0.2"/>
  <cols>
    <col min="1" max="1" width="1.75" customWidth="1"/>
    <col min="2" max="2" width="3.875" customWidth="1"/>
    <col min="3" max="3" width="67" customWidth="1"/>
    <col min="4" max="4" width="6.75" bestFit="1" customWidth="1"/>
    <col min="5" max="5" width="9.375" customWidth="1"/>
    <col min="6" max="6" width="4.375" customWidth="1"/>
    <col min="7" max="7" width="12.875" bestFit="1" customWidth="1"/>
    <col min="8" max="8" width="8.75" customWidth="1"/>
    <col min="9" max="9" width="13.125" customWidth="1"/>
  </cols>
  <sheetData>
    <row r="1" spans="2:9" x14ac:dyDescent="0.2">
      <c r="B1" s="6"/>
      <c r="C1" s="1" t="s">
        <v>0</v>
      </c>
      <c r="D1" s="1"/>
      <c r="E1" s="1"/>
      <c r="F1" s="1"/>
      <c r="G1" s="1"/>
      <c r="H1" s="1"/>
      <c r="I1" s="1"/>
    </row>
    <row r="2" spans="2:9" x14ac:dyDescent="0.2">
      <c r="B2" s="6"/>
      <c r="C2" s="1" t="s">
        <v>1</v>
      </c>
      <c r="D2" s="1"/>
      <c r="E2" s="1"/>
      <c r="F2" s="1"/>
      <c r="G2" s="1"/>
      <c r="H2" s="1"/>
      <c r="I2" s="1"/>
    </row>
    <row r="3" spans="2:9" x14ac:dyDescent="0.2">
      <c r="B3" s="6"/>
      <c r="C3" s="1" t="s">
        <v>2</v>
      </c>
      <c r="D3" s="1"/>
      <c r="E3" s="1"/>
      <c r="F3" s="1"/>
      <c r="G3" s="1"/>
      <c r="H3" s="1"/>
      <c r="I3" s="1"/>
    </row>
    <row r="4" spans="2:9" ht="15.75" x14ac:dyDescent="0.3">
      <c r="B4" s="6"/>
      <c r="C4" s="16"/>
      <c r="D4" s="16"/>
      <c r="E4" s="16"/>
      <c r="F4" s="16"/>
      <c r="G4" s="16"/>
      <c r="H4" s="16"/>
      <c r="I4" s="16"/>
    </row>
    <row r="5" spans="2:9" x14ac:dyDescent="0.2">
      <c r="B5" s="7" t="s">
        <v>3</v>
      </c>
      <c r="C5" s="7"/>
      <c r="D5" s="7"/>
      <c r="E5" s="7"/>
      <c r="F5" s="7"/>
      <c r="G5" s="7"/>
      <c r="H5" s="7"/>
      <c r="I5" s="7"/>
    </row>
    <row r="6" spans="2:9" x14ac:dyDescent="0.2">
      <c r="B6" s="7" t="s">
        <v>4</v>
      </c>
      <c r="C6" s="7"/>
      <c r="D6" s="7"/>
      <c r="E6" s="7"/>
      <c r="F6" s="7"/>
      <c r="G6" s="7"/>
      <c r="H6" s="7"/>
      <c r="I6" s="7"/>
    </row>
    <row r="7" spans="2:9" x14ac:dyDescent="0.2">
      <c r="B7" s="8" t="s">
        <v>5</v>
      </c>
      <c r="C7" s="8"/>
      <c r="D7" s="8"/>
      <c r="E7" s="8"/>
      <c r="F7" s="8"/>
      <c r="G7" s="8"/>
      <c r="H7" s="8"/>
      <c r="I7" s="8"/>
    </row>
    <row r="8" spans="2:9" x14ac:dyDescent="0.2">
      <c r="B8" s="6"/>
      <c r="C8" s="6"/>
      <c r="D8" s="6"/>
      <c r="E8" s="6"/>
      <c r="F8" s="6"/>
      <c r="G8" s="8" t="s">
        <v>6</v>
      </c>
      <c r="H8" s="8"/>
      <c r="I8" s="8"/>
    </row>
    <row r="9" spans="2:9" x14ac:dyDescent="0.2">
      <c r="B9" s="6"/>
      <c r="C9" s="6"/>
      <c r="D9" s="6"/>
      <c r="E9" s="6"/>
      <c r="F9" s="6"/>
      <c r="G9" s="6"/>
      <c r="H9" s="6"/>
      <c r="I9" s="6"/>
    </row>
    <row r="10" spans="2:9" ht="30" customHeight="1" x14ac:dyDescent="0.2">
      <c r="B10" s="9" t="s">
        <v>7</v>
      </c>
      <c r="C10" s="9" t="s">
        <v>8</v>
      </c>
      <c r="D10" s="27" t="s">
        <v>9</v>
      </c>
      <c r="E10" s="27" t="s">
        <v>10</v>
      </c>
      <c r="F10" s="40" t="s">
        <v>11</v>
      </c>
      <c r="G10" s="40"/>
      <c r="H10" s="40" t="s">
        <v>12</v>
      </c>
      <c r="I10" s="40"/>
    </row>
    <row r="11" spans="2:9" x14ac:dyDescent="0.2">
      <c r="B11" s="9"/>
      <c r="C11" s="9"/>
      <c r="D11" s="28" t="s">
        <v>13</v>
      </c>
      <c r="E11" s="28" t="s">
        <v>14</v>
      </c>
      <c r="F11" s="10" t="s">
        <v>15</v>
      </c>
      <c r="G11" s="10" t="s">
        <v>16</v>
      </c>
      <c r="H11" s="10" t="s">
        <v>15</v>
      </c>
      <c r="I11" s="10" t="s">
        <v>16</v>
      </c>
    </row>
    <row r="12" spans="2:9" x14ac:dyDescent="0.2">
      <c r="B12" s="10">
        <v>0</v>
      </c>
      <c r="C12" s="17">
        <v>1</v>
      </c>
      <c r="D12" s="10">
        <v>2</v>
      </c>
      <c r="E12" s="10">
        <v>3</v>
      </c>
      <c r="F12" s="10">
        <v>4</v>
      </c>
      <c r="G12" s="10">
        <v>5</v>
      </c>
      <c r="H12" s="10">
        <v>6</v>
      </c>
      <c r="I12" s="10">
        <v>7</v>
      </c>
    </row>
    <row r="13" spans="2:9" x14ac:dyDescent="0.2">
      <c r="B13" s="11"/>
      <c r="C13" s="18" t="s">
        <v>17</v>
      </c>
      <c r="D13" s="3" t="s">
        <v>18</v>
      </c>
      <c r="E13" s="32">
        <v>150000</v>
      </c>
      <c r="F13" s="41">
        <v>0</v>
      </c>
      <c r="G13" s="36">
        <f>E13*F13</f>
        <v>0</v>
      </c>
      <c r="H13" s="48">
        <f>F13+'[1]1 сар'!G13</f>
        <v>10</v>
      </c>
      <c r="I13" s="51">
        <f>H13*E13</f>
        <v>1500000</v>
      </c>
    </row>
    <row r="14" spans="2:9" x14ac:dyDescent="0.2">
      <c r="B14" s="12" t="s">
        <v>19</v>
      </c>
      <c r="C14" s="19" t="s">
        <v>20</v>
      </c>
      <c r="D14" s="29"/>
      <c r="E14" s="33"/>
      <c r="F14" s="42"/>
      <c r="G14" s="38">
        <f>SUM(G13)</f>
        <v>0</v>
      </c>
      <c r="H14" s="49"/>
      <c r="I14" s="52">
        <f>SUM(I13)</f>
        <v>1500000</v>
      </c>
    </row>
    <row r="15" spans="2:9" x14ac:dyDescent="0.2">
      <c r="B15" s="11"/>
      <c r="C15" s="20" t="s">
        <v>21</v>
      </c>
      <c r="D15" s="2" t="s">
        <v>18</v>
      </c>
      <c r="E15" s="34">
        <v>135000</v>
      </c>
      <c r="F15" s="41">
        <v>32</v>
      </c>
      <c r="G15" s="36">
        <f>E15*F15</f>
        <v>4320000</v>
      </c>
      <c r="H15" s="48">
        <f>F15+'[1]5 сар'!H15</f>
        <v>229</v>
      </c>
      <c r="I15" s="51">
        <f t="shared" ref="I15:I17" si="0">H15*E15</f>
        <v>30915000</v>
      </c>
    </row>
    <row r="16" spans="2:9" ht="25.5" x14ac:dyDescent="0.2">
      <c r="B16" s="11"/>
      <c r="C16" s="20" t="s">
        <v>22</v>
      </c>
      <c r="D16" s="2" t="s">
        <v>18</v>
      </c>
      <c r="E16" s="34">
        <v>130000</v>
      </c>
      <c r="F16" s="41">
        <v>15</v>
      </c>
      <c r="G16" s="36">
        <f t="shared" ref="G16:G17" si="1">E16*F16</f>
        <v>1950000</v>
      </c>
      <c r="H16" s="48">
        <f>F16+'[1]5 сар'!H16</f>
        <v>108</v>
      </c>
      <c r="I16" s="51">
        <f t="shared" si="0"/>
        <v>14040000</v>
      </c>
    </row>
    <row r="17" spans="2:9" x14ac:dyDescent="0.2">
      <c r="B17" s="11"/>
      <c r="C17" s="20" t="s">
        <v>23</v>
      </c>
      <c r="D17" s="2" t="s">
        <v>18</v>
      </c>
      <c r="E17" s="34">
        <v>155000</v>
      </c>
      <c r="F17" s="41">
        <v>46</v>
      </c>
      <c r="G17" s="36">
        <f t="shared" si="1"/>
        <v>7130000</v>
      </c>
      <c r="H17" s="48">
        <f>F17+'[1]5 сар'!H17</f>
        <v>237</v>
      </c>
      <c r="I17" s="51">
        <f t="shared" si="0"/>
        <v>36735000</v>
      </c>
    </row>
    <row r="18" spans="2:9" x14ac:dyDescent="0.2">
      <c r="B18" s="12" t="s">
        <v>24</v>
      </c>
      <c r="C18" s="21" t="s">
        <v>25</v>
      </c>
      <c r="D18" s="30"/>
      <c r="E18" s="35"/>
      <c r="F18" s="42"/>
      <c r="G18" s="47">
        <f>SUM(G15:G17)</f>
        <v>13400000</v>
      </c>
      <c r="H18" s="46"/>
      <c r="I18" s="47">
        <f>SUM(I15:I17)</f>
        <v>81690000</v>
      </c>
    </row>
    <row r="19" spans="2:9" x14ac:dyDescent="0.2">
      <c r="B19" s="11"/>
      <c r="C19" s="20" t="s">
        <v>26</v>
      </c>
      <c r="D19" s="2" t="s">
        <v>18</v>
      </c>
      <c r="E19" s="34">
        <v>120000</v>
      </c>
      <c r="F19" s="41">
        <v>44</v>
      </c>
      <c r="G19" s="36">
        <f t="shared" ref="G19:G20" si="2">E19*F19</f>
        <v>5280000</v>
      </c>
      <c r="H19" s="48">
        <f>F19+'[1]5 сар'!H19</f>
        <v>266</v>
      </c>
      <c r="I19" s="51">
        <f t="shared" ref="I19:I20" si="3">H19*E19</f>
        <v>31920000</v>
      </c>
    </row>
    <row r="20" spans="2:9" x14ac:dyDescent="0.2">
      <c r="B20" s="11"/>
      <c r="C20" s="20" t="s">
        <v>27</v>
      </c>
      <c r="D20" s="2" t="s">
        <v>18</v>
      </c>
      <c r="E20" s="34">
        <v>120000</v>
      </c>
      <c r="F20" s="41">
        <v>44</v>
      </c>
      <c r="G20" s="36">
        <f t="shared" si="2"/>
        <v>5280000</v>
      </c>
      <c r="H20" s="48">
        <f>F20+'[1]5 сар'!H20</f>
        <v>321</v>
      </c>
      <c r="I20" s="51">
        <f t="shared" si="3"/>
        <v>38520000</v>
      </c>
    </row>
    <row r="21" spans="2:9" ht="25.5" x14ac:dyDescent="0.2">
      <c r="B21" s="12" t="s">
        <v>28</v>
      </c>
      <c r="C21" s="21" t="s">
        <v>29</v>
      </c>
      <c r="D21" s="30"/>
      <c r="E21" s="35"/>
      <c r="F21" s="42"/>
      <c r="G21" s="47">
        <f>SUM(G19:G20)</f>
        <v>10560000</v>
      </c>
      <c r="H21" s="46"/>
      <c r="I21" s="47">
        <f>SUM(I19:I20)</f>
        <v>70440000</v>
      </c>
    </row>
    <row r="22" spans="2:9" x14ac:dyDescent="0.2">
      <c r="B22" s="11"/>
      <c r="C22" s="20" t="s">
        <v>30</v>
      </c>
      <c r="D22" s="2" t="s">
        <v>18</v>
      </c>
      <c r="E22" s="34">
        <v>110000</v>
      </c>
      <c r="F22" s="41">
        <v>10</v>
      </c>
      <c r="G22" s="36">
        <f t="shared" ref="G22:G26" si="4">E22*F22</f>
        <v>1100000</v>
      </c>
      <c r="H22" s="48">
        <f>F22+'[1]5 сар'!H22</f>
        <v>70</v>
      </c>
      <c r="I22" s="51">
        <f t="shared" ref="I22:I26" si="5">H22*E22</f>
        <v>7700000</v>
      </c>
    </row>
    <row r="23" spans="2:9" x14ac:dyDescent="0.2">
      <c r="B23" s="11"/>
      <c r="C23" s="20" t="s">
        <v>31</v>
      </c>
      <c r="D23" s="2" t="s">
        <v>18</v>
      </c>
      <c r="E23" s="34">
        <v>110000</v>
      </c>
      <c r="F23" s="41">
        <v>12</v>
      </c>
      <c r="G23" s="36">
        <f t="shared" si="4"/>
        <v>1320000</v>
      </c>
      <c r="H23" s="48">
        <f>F23+'[1]5 сар'!H23</f>
        <v>72</v>
      </c>
      <c r="I23" s="51">
        <f t="shared" si="5"/>
        <v>7920000</v>
      </c>
    </row>
    <row r="24" spans="2:9" x14ac:dyDescent="0.2">
      <c r="B24" s="11"/>
      <c r="C24" s="20" t="s">
        <v>32</v>
      </c>
      <c r="D24" s="2" t="s">
        <v>18</v>
      </c>
      <c r="E24" s="34">
        <v>110000</v>
      </c>
      <c r="F24" s="41">
        <v>15</v>
      </c>
      <c r="G24" s="36">
        <f t="shared" si="4"/>
        <v>1650000</v>
      </c>
      <c r="H24" s="48">
        <f>F24+'[1]5 сар'!H24</f>
        <v>73</v>
      </c>
      <c r="I24" s="51">
        <f t="shared" si="5"/>
        <v>8030000</v>
      </c>
    </row>
    <row r="25" spans="2:9" x14ac:dyDescent="0.2">
      <c r="B25" s="11"/>
      <c r="C25" s="20" t="s">
        <v>33</v>
      </c>
      <c r="D25" s="2" t="s">
        <v>18</v>
      </c>
      <c r="E25" s="34">
        <v>110000</v>
      </c>
      <c r="F25" s="41">
        <v>12</v>
      </c>
      <c r="G25" s="36">
        <f t="shared" si="4"/>
        <v>1320000</v>
      </c>
      <c r="H25" s="48">
        <f>F25+'[1]5 сар'!H25</f>
        <v>72</v>
      </c>
      <c r="I25" s="51">
        <f t="shared" si="5"/>
        <v>7920000</v>
      </c>
    </row>
    <row r="26" spans="2:9" x14ac:dyDescent="0.2">
      <c r="B26" s="11"/>
      <c r="C26" s="20" t="s">
        <v>34</v>
      </c>
      <c r="D26" s="2" t="s">
        <v>18</v>
      </c>
      <c r="E26" s="34">
        <v>110000</v>
      </c>
      <c r="F26" s="41">
        <v>26</v>
      </c>
      <c r="G26" s="36">
        <f t="shared" si="4"/>
        <v>2860000</v>
      </c>
      <c r="H26" s="48">
        <f>F26+'[1]5 сар'!H26</f>
        <v>156</v>
      </c>
      <c r="I26" s="51">
        <f t="shared" si="5"/>
        <v>17160000</v>
      </c>
    </row>
    <row r="27" spans="2:9" x14ac:dyDescent="0.2">
      <c r="B27" s="12" t="s">
        <v>35</v>
      </c>
      <c r="C27" s="21" t="s">
        <v>36</v>
      </c>
      <c r="D27" s="30"/>
      <c r="E27" s="35"/>
      <c r="F27" s="42"/>
      <c r="G27" s="47">
        <f>SUM(G22:G26)</f>
        <v>8250000</v>
      </c>
      <c r="H27" s="46"/>
      <c r="I27" s="47">
        <f>SUM(I22:I26)</f>
        <v>48730000</v>
      </c>
    </row>
    <row r="28" spans="2:9" ht="25.5" x14ac:dyDescent="0.2">
      <c r="B28" s="11"/>
      <c r="C28" s="20" t="s">
        <v>37</v>
      </c>
      <c r="D28" s="2" t="s">
        <v>18</v>
      </c>
      <c r="E28" s="34">
        <v>120000</v>
      </c>
      <c r="F28" s="41">
        <v>54</v>
      </c>
      <c r="G28" s="36">
        <f t="shared" ref="G28:G29" si="6">E28*F28</f>
        <v>6480000</v>
      </c>
      <c r="H28" s="48">
        <f>F28+'[1]5 сар'!H28</f>
        <v>276</v>
      </c>
      <c r="I28" s="51">
        <f t="shared" ref="I28:I29" si="7">H28*E28</f>
        <v>33120000</v>
      </c>
    </row>
    <row r="29" spans="2:9" x14ac:dyDescent="0.2">
      <c r="B29" s="11"/>
      <c r="C29" s="20" t="s">
        <v>38</v>
      </c>
      <c r="D29" s="2" t="s">
        <v>18</v>
      </c>
      <c r="E29" s="34">
        <v>120000</v>
      </c>
      <c r="F29" s="41">
        <v>8</v>
      </c>
      <c r="G29" s="36">
        <f t="shared" si="6"/>
        <v>960000</v>
      </c>
      <c r="H29" s="48">
        <f>F29+'[1]5 сар'!H29</f>
        <v>54</v>
      </c>
      <c r="I29" s="51">
        <f t="shared" si="7"/>
        <v>6480000</v>
      </c>
    </row>
    <row r="30" spans="2:9" x14ac:dyDescent="0.2">
      <c r="B30" s="12" t="s">
        <v>39</v>
      </c>
      <c r="C30" s="21" t="s">
        <v>40</v>
      </c>
      <c r="D30" s="30"/>
      <c r="E30" s="35"/>
      <c r="F30" s="42"/>
      <c r="G30" s="47">
        <f>SUM(G28:G29)</f>
        <v>7440000</v>
      </c>
      <c r="H30" s="46"/>
      <c r="I30" s="47">
        <f>SUM(I28:I29)</f>
        <v>39600000</v>
      </c>
    </row>
    <row r="31" spans="2:9" x14ac:dyDescent="0.2">
      <c r="B31" s="11"/>
      <c r="C31" s="20" t="s">
        <v>41</v>
      </c>
      <c r="D31" s="2" t="s">
        <v>18</v>
      </c>
      <c r="E31" s="34">
        <v>120000</v>
      </c>
      <c r="F31" s="41">
        <v>15</v>
      </c>
      <c r="G31" s="36">
        <f t="shared" ref="G31:G52" si="8">E31*F31</f>
        <v>1800000</v>
      </c>
      <c r="H31" s="48">
        <f>F31+'[1]5 сар'!H31</f>
        <v>87</v>
      </c>
      <c r="I31" s="51">
        <f t="shared" ref="I31:I32" si="9">H31*E31</f>
        <v>10440000</v>
      </c>
    </row>
    <row r="32" spans="2:9" x14ac:dyDescent="0.2">
      <c r="B32" s="11"/>
      <c r="C32" s="20" t="s">
        <v>42</v>
      </c>
      <c r="D32" s="2" t="s">
        <v>18</v>
      </c>
      <c r="E32" s="34">
        <v>120000</v>
      </c>
      <c r="F32" s="41">
        <v>30</v>
      </c>
      <c r="G32" s="36">
        <f t="shared" si="8"/>
        <v>3600000</v>
      </c>
      <c r="H32" s="48">
        <f>F32+'[1]5 сар'!H32</f>
        <v>139</v>
      </c>
      <c r="I32" s="51">
        <f t="shared" si="9"/>
        <v>16680000</v>
      </c>
    </row>
    <row r="33" spans="2:9" x14ac:dyDescent="0.2">
      <c r="B33" s="12" t="s">
        <v>43</v>
      </c>
      <c r="C33" s="21" t="s">
        <v>44</v>
      </c>
      <c r="D33" s="30"/>
      <c r="E33" s="35"/>
      <c r="F33" s="42"/>
      <c r="G33" s="47">
        <f>SUM(G31:G32)</f>
        <v>5400000</v>
      </c>
      <c r="H33" s="46"/>
      <c r="I33" s="47">
        <f>SUM(I31:I32)</f>
        <v>27120000</v>
      </c>
    </row>
    <row r="34" spans="2:9" x14ac:dyDescent="0.2">
      <c r="B34" s="11"/>
      <c r="C34" s="18" t="s">
        <v>45</v>
      </c>
      <c r="D34" s="2" t="s">
        <v>18</v>
      </c>
      <c r="E34" s="34">
        <v>170000</v>
      </c>
      <c r="F34" s="41">
        <v>18</v>
      </c>
      <c r="G34" s="36">
        <f t="shared" si="8"/>
        <v>3060000</v>
      </c>
      <c r="H34" s="48">
        <f>F34+'[1]5 сар'!H34</f>
        <v>98</v>
      </c>
      <c r="I34" s="51">
        <f t="shared" ref="I34:I43" si="10">H34*E34</f>
        <v>16660000</v>
      </c>
    </row>
    <row r="35" spans="2:9" x14ac:dyDescent="0.2">
      <c r="B35" s="11"/>
      <c r="C35" s="18" t="s">
        <v>46</v>
      </c>
      <c r="D35" s="2" t="s">
        <v>18</v>
      </c>
      <c r="E35" s="36">
        <v>180000</v>
      </c>
      <c r="F35" s="41">
        <v>12</v>
      </c>
      <c r="G35" s="36">
        <f t="shared" si="8"/>
        <v>2160000</v>
      </c>
      <c r="H35" s="48">
        <f>F35+'[1]5 сар'!H35</f>
        <v>71</v>
      </c>
      <c r="I35" s="51">
        <f t="shared" si="10"/>
        <v>12780000</v>
      </c>
    </row>
    <row r="36" spans="2:9" x14ac:dyDescent="0.2">
      <c r="B36" s="11"/>
      <c r="C36" s="4" t="s">
        <v>47</v>
      </c>
      <c r="D36" s="2" t="s">
        <v>18</v>
      </c>
      <c r="E36" s="34">
        <v>200000</v>
      </c>
      <c r="F36" s="41">
        <v>13</v>
      </c>
      <c r="G36" s="36">
        <f t="shared" si="8"/>
        <v>2600000</v>
      </c>
      <c r="H36" s="48">
        <f>F36+'[1]5 сар'!H36</f>
        <v>76</v>
      </c>
      <c r="I36" s="51">
        <f t="shared" si="10"/>
        <v>15200000</v>
      </c>
    </row>
    <row r="37" spans="2:9" x14ac:dyDescent="0.2">
      <c r="B37" s="11"/>
      <c r="C37" s="4" t="s">
        <v>48</v>
      </c>
      <c r="D37" s="2" t="s">
        <v>18</v>
      </c>
      <c r="E37" s="34">
        <v>200000</v>
      </c>
      <c r="F37" s="41">
        <v>22</v>
      </c>
      <c r="G37" s="36">
        <f t="shared" si="8"/>
        <v>4400000</v>
      </c>
      <c r="H37" s="48">
        <f>F37+'[1]5 сар'!H37</f>
        <v>125</v>
      </c>
      <c r="I37" s="51">
        <f t="shared" si="10"/>
        <v>25000000</v>
      </c>
    </row>
    <row r="38" spans="2:9" x14ac:dyDescent="0.2">
      <c r="B38" s="11"/>
      <c r="C38" s="4" t="s">
        <v>49</v>
      </c>
      <c r="D38" s="2" t="s">
        <v>18</v>
      </c>
      <c r="E38" s="34">
        <v>200000</v>
      </c>
      <c r="F38" s="41">
        <v>15</v>
      </c>
      <c r="G38" s="36">
        <f t="shared" si="8"/>
        <v>3000000</v>
      </c>
      <c r="H38" s="48">
        <f>F38+'[1]5 сар'!H38</f>
        <v>92</v>
      </c>
      <c r="I38" s="51">
        <f t="shared" si="10"/>
        <v>18400000</v>
      </c>
    </row>
    <row r="39" spans="2:9" ht="25.5" x14ac:dyDescent="0.2">
      <c r="B39" s="11"/>
      <c r="C39" s="4" t="s">
        <v>50</v>
      </c>
      <c r="D39" s="2" t="s">
        <v>18</v>
      </c>
      <c r="E39" s="34">
        <v>200000</v>
      </c>
      <c r="F39" s="41">
        <v>16</v>
      </c>
      <c r="G39" s="36">
        <f t="shared" si="8"/>
        <v>3200000</v>
      </c>
      <c r="H39" s="48">
        <f>F39+'[1]5 сар'!H39</f>
        <v>106</v>
      </c>
      <c r="I39" s="51">
        <f t="shared" si="10"/>
        <v>21200000</v>
      </c>
    </row>
    <row r="40" spans="2:9" ht="25.5" x14ac:dyDescent="0.2">
      <c r="B40" s="11"/>
      <c r="C40" s="4" t="s">
        <v>51</v>
      </c>
      <c r="D40" s="2" t="s">
        <v>18</v>
      </c>
      <c r="E40" s="34">
        <v>200000</v>
      </c>
      <c r="F40" s="41">
        <v>12</v>
      </c>
      <c r="G40" s="36">
        <f t="shared" si="8"/>
        <v>2400000</v>
      </c>
      <c r="H40" s="48">
        <f>F40+'[1]5 сар'!H40</f>
        <v>70</v>
      </c>
      <c r="I40" s="51">
        <f t="shared" si="10"/>
        <v>14000000</v>
      </c>
    </row>
    <row r="41" spans="2:9" x14ac:dyDescent="0.2">
      <c r="B41" s="11"/>
      <c r="C41" s="4" t="s">
        <v>52</v>
      </c>
      <c r="D41" s="2" t="s">
        <v>18</v>
      </c>
      <c r="E41" s="34">
        <v>150000</v>
      </c>
      <c r="F41" s="41">
        <v>11</v>
      </c>
      <c r="G41" s="36">
        <f t="shared" si="8"/>
        <v>1650000</v>
      </c>
      <c r="H41" s="48">
        <f>F41+'[1]5 сар'!H41</f>
        <v>68</v>
      </c>
      <c r="I41" s="51">
        <f t="shared" si="10"/>
        <v>10200000</v>
      </c>
    </row>
    <row r="42" spans="2:9" x14ac:dyDescent="0.2">
      <c r="B42" s="11"/>
      <c r="C42" s="5" t="s">
        <v>53</v>
      </c>
      <c r="D42" s="2" t="s">
        <v>54</v>
      </c>
      <c r="E42" s="36">
        <v>1700</v>
      </c>
      <c r="F42" s="43">
        <v>5000</v>
      </c>
      <c r="G42" s="36">
        <f t="shared" si="8"/>
        <v>8500000</v>
      </c>
      <c r="H42" s="48">
        <f t="shared" ref="H42:H44" si="11">F42</f>
        <v>5000</v>
      </c>
      <c r="I42" s="51">
        <f t="shared" si="10"/>
        <v>8500000</v>
      </c>
    </row>
    <row r="43" spans="2:9" x14ac:dyDescent="0.2">
      <c r="B43" s="11"/>
      <c r="C43" s="5" t="s">
        <v>55</v>
      </c>
      <c r="D43" s="2" t="s">
        <v>18</v>
      </c>
      <c r="E43" s="36">
        <v>40000</v>
      </c>
      <c r="F43" s="41">
        <v>42</v>
      </c>
      <c r="G43" s="36">
        <f t="shared" si="8"/>
        <v>1680000</v>
      </c>
      <c r="H43" s="48">
        <f t="shared" si="11"/>
        <v>42</v>
      </c>
      <c r="I43" s="51">
        <f t="shared" si="10"/>
        <v>1680000</v>
      </c>
    </row>
    <row r="44" spans="2:9" ht="14.25" hidden="1" customHeight="1" x14ac:dyDescent="0.2">
      <c r="B44" s="11"/>
      <c r="C44" s="5" t="s">
        <v>56</v>
      </c>
      <c r="D44" s="2" t="s">
        <v>18</v>
      </c>
      <c r="E44" s="36">
        <v>70000</v>
      </c>
      <c r="F44" s="41">
        <v>0</v>
      </c>
      <c r="G44" s="36">
        <f t="shared" si="8"/>
        <v>0</v>
      </c>
      <c r="H44" s="48">
        <f t="shared" si="11"/>
        <v>0</v>
      </c>
      <c r="I44" s="51"/>
    </row>
    <row r="45" spans="2:9" x14ac:dyDescent="0.2">
      <c r="B45" s="12" t="s">
        <v>57</v>
      </c>
      <c r="C45" s="22" t="s">
        <v>58</v>
      </c>
      <c r="D45" s="30"/>
      <c r="E45" s="35"/>
      <c r="F45" s="42"/>
      <c r="G45" s="38">
        <f>SUM(G34:G43)</f>
        <v>32650000</v>
      </c>
      <c r="H45" s="49"/>
      <c r="I45" s="52">
        <f>SUM(I34:I43)</f>
        <v>143620000</v>
      </c>
    </row>
    <row r="46" spans="2:9" x14ac:dyDescent="0.2">
      <c r="B46" s="12" t="s">
        <v>59</v>
      </c>
      <c r="C46" s="23" t="s">
        <v>60</v>
      </c>
      <c r="D46" s="23"/>
      <c r="E46" s="37"/>
      <c r="F46" s="44"/>
      <c r="G46" s="45">
        <f>SUM(G33+G30+G27+G21+G18+G14+G45)</f>
        <v>77700000</v>
      </c>
      <c r="H46" s="50"/>
      <c r="I46" s="45">
        <f>SUM(I33+I30+I27+I21+I18+I14+I45)</f>
        <v>412700000</v>
      </c>
    </row>
    <row r="47" spans="2:9" x14ac:dyDescent="0.2">
      <c r="B47" s="11"/>
      <c r="C47" s="4" t="s">
        <v>61</v>
      </c>
      <c r="D47" s="2" t="s">
        <v>62</v>
      </c>
      <c r="E47" s="36">
        <v>1050000</v>
      </c>
      <c r="F47" s="41">
        <v>4</v>
      </c>
      <c r="G47" s="36">
        <f>E47*F47</f>
        <v>4200000</v>
      </c>
      <c r="H47" s="48">
        <f>F47+'[1]5 сар'!H47</f>
        <v>24</v>
      </c>
      <c r="I47" s="51">
        <f t="shared" ref="I47:I52" si="12">H47*E47</f>
        <v>25200000</v>
      </c>
    </row>
    <row r="48" spans="2:9" x14ac:dyDescent="0.2">
      <c r="B48" s="11"/>
      <c r="C48" s="4" t="s">
        <v>63</v>
      </c>
      <c r="D48" s="2" t="s">
        <v>62</v>
      </c>
      <c r="E48" s="36">
        <v>3500000</v>
      </c>
      <c r="F48" s="41">
        <v>1</v>
      </c>
      <c r="G48" s="36">
        <f t="shared" si="8"/>
        <v>3500000</v>
      </c>
      <c r="H48" s="48">
        <f>F48+'[1]5 сар'!H48</f>
        <v>6</v>
      </c>
      <c r="I48" s="51">
        <f>H48*E48</f>
        <v>21000000</v>
      </c>
    </row>
    <row r="49" spans="2:9" x14ac:dyDescent="0.2">
      <c r="B49" s="11"/>
      <c r="C49" s="4" t="s">
        <v>64</v>
      </c>
      <c r="D49" s="2" t="s">
        <v>65</v>
      </c>
      <c r="E49" s="36">
        <v>1000000</v>
      </c>
      <c r="F49" s="41">
        <v>0</v>
      </c>
      <c r="G49" s="36">
        <f>E49*F49</f>
        <v>0</v>
      </c>
      <c r="H49" s="48">
        <f>F49+'[1]5 сар'!H49</f>
        <v>1</v>
      </c>
      <c r="I49" s="51">
        <f t="shared" si="12"/>
        <v>1000000</v>
      </c>
    </row>
    <row r="50" spans="2:9" ht="25.5" hidden="1" customHeight="1" x14ac:dyDescent="0.2">
      <c r="B50" s="11"/>
      <c r="C50" s="4" t="s">
        <v>66</v>
      </c>
      <c r="D50" s="2" t="s">
        <v>65</v>
      </c>
      <c r="E50" s="36">
        <v>15000000</v>
      </c>
      <c r="F50" s="41"/>
      <c r="G50" s="36">
        <f t="shared" si="8"/>
        <v>0</v>
      </c>
      <c r="H50" s="48">
        <f t="shared" ref="H50:H52" si="13">F50</f>
        <v>0</v>
      </c>
      <c r="I50" s="51">
        <f t="shared" si="12"/>
        <v>0</v>
      </c>
    </row>
    <row r="51" spans="2:9" ht="14.25" hidden="1" customHeight="1" x14ac:dyDescent="0.2">
      <c r="B51" s="11"/>
      <c r="C51" s="4" t="s">
        <v>67</v>
      </c>
      <c r="D51" s="2" t="s">
        <v>65</v>
      </c>
      <c r="E51" s="36">
        <v>42000000</v>
      </c>
      <c r="F51" s="41"/>
      <c r="G51" s="36">
        <f t="shared" si="8"/>
        <v>0</v>
      </c>
      <c r="H51" s="48">
        <f t="shared" si="13"/>
        <v>0</v>
      </c>
      <c r="I51" s="51">
        <f t="shared" si="12"/>
        <v>0</v>
      </c>
    </row>
    <row r="52" spans="2:9" ht="14.25" hidden="1" customHeight="1" x14ac:dyDescent="0.2">
      <c r="B52" s="11"/>
      <c r="C52" s="4" t="s">
        <v>68</v>
      </c>
      <c r="D52" s="2" t="s">
        <v>69</v>
      </c>
      <c r="E52" s="36">
        <v>3000000</v>
      </c>
      <c r="F52" s="41">
        <v>0</v>
      </c>
      <c r="G52" s="36">
        <f t="shared" si="8"/>
        <v>0</v>
      </c>
      <c r="H52" s="48">
        <f t="shared" si="13"/>
        <v>0</v>
      </c>
      <c r="I52" s="51">
        <f t="shared" si="12"/>
        <v>0</v>
      </c>
    </row>
    <row r="53" spans="2:9" x14ac:dyDescent="0.2">
      <c r="B53" s="12" t="s">
        <v>70</v>
      </c>
      <c r="C53" s="23" t="s">
        <v>71</v>
      </c>
      <c r="D53" s="23"/>
      <c r="E53" s="37"/>
      <c r="F53" s="45"/>
      <c r="G53" s="45">
        <f>SUM(G47:G52)</f>
        <v>7700000</v>
      </c>
      <c r="H53" s="50"/>
      <c r="I53" s="45">
        <f>SUM(I47:I52)</f>
        <v>47200000</v>
      </c>
    </row>
    <row r="54" spans="2:9" hidden="1" x14ac:dyDescent="0.2">
      <c r="B54" s="12" t="s">
        <v>72</v>
      </c>
      <c r="C54" s="23" t="s">
        <v>73</v>
      </c>
      <c r="D54" s="23"/>
      <c r="E54" s="37"/>
      <c r="F54" s="45"/>
      <c r="G54" s="45"/>
      <c r="H54" s="50"/>
      <c r="I54" s="45"/>
    </row>
    <row r="55" spans="2:9" x14ac:dyDescent="0.2">
      <c r="B55" s="12" t="s">
        <v>74</v>
      </c>
      <c r="C55" s="23" t="s">
        <v>75</v>
      </c>
      <c r="D55" s="23"/>
      <c r="E55" s="37"/>
      <c r="F55" s="45"/>
      <c r="G55" s="45">
        <f>SUM(G46+G53)</f>
        <v>85400000</v>
      </c>
      <c r="H55" s="50"/>
      <c r="I55" s="45">
        <f>SUM(I46+I53)</f>
        <v>459900000</v>
      </c>
    </row>
    <row r="56" spans="2:9" x14ac:dyDescent="0.2">
      <c r="B56" s="12" t="s">
        <v>76</v>
      </c>
      <c r="C56" s="24" t="s">
        <v>77</v>
      </c>
      <c r="D56" s="31"/>
      <c r="E56" s="38"/>
      <c r="F56" s="46"/>
      <c r="G56" s="38">
        <f>0.1*(G53+G46)</f>
        <v>8540000</v>
      </c>
      <c r="H56" s="46"/>
      <c r="I56" s="38">
        <f>0.1*(I53+I46)</f>
        <v>45990000</v>
      </c>
    </row>
    <row r="57" spans="2:9" x14ac:dyDescent="0.2">
      <c r="B57" s="12" t="s">
        <v>78</v>
      </c>
      <c r="C57" s="24" t="s">
        <v>79</v>
      </c>
      <c r="D57" s="30"/>
      <c r="E57" s="39"/>
      <c r="F57" s="46"/>
      <c r="G57" s="38">
        <f>SUM(G54+G55+G56)</f>
        <v>93940000</v>
      </c>
      <c r="H57" s="46"/>
      <c r="I57" s="38">
        <f>SUM(I54+I55+I56)</f>
        <v>505890000</v>
      </c>
    </row>
    <row r="58" spans="2:9" ht="15.75" x14ac:dyDescent="0.3">
      <c r="B58" s="13"/>
      <c r="C58" s="25"/>
      <c r="D58" s="25"/>
      <c r="E58" s="25"/>
      <c r="F58" s="25"/>
      <c r="G58" s="25"/>
      <c r="H58" s="25"/>
      <c r="I58" s="53">
        <f>I57-G57-'[1]5 сар'!I57</f>
        <v>0</v>
      </c>
    </row>
    <row r="59" spans="2:9" ht="15" x14ac:dyDescent="0.25">
      <c r="B59" s="14" t="s">
        <v>80</v>
      </c>
      <c r="C59" s="15"/>
      <c r="D59" s="15"/>
      <c r="E59" s="15"/>
      <c r="F59" s="15"/>
      <c r="G59" s="15"/>
      <c r="H59" s="15"/>
      <c r="I59" s="15"/>
    </row>
    <row r="60" spans="2:9" ht="15" x14ac:dyDescent="0.25">
      <c r="B60" s="15"/>
      <c r="C60" s="15" t="s">
        <v>81</v>
      </c>
      <c r="D60" s="15"/>
      <c r="E60" s="15"/>
      <c r="F60" s="15"/>
      <c r="G60" s="15" t="s">
        <v>82</v>
      </c>
      <c r="H60" s="15"/>
      <c r="I60" s="15"/>
    </row>
    <row r="61" spans="2:9" ht="15" x14ac:dyDescent="0.25">
      <c r="B61" s="15"/>
      <c r="C61" s="15"/>
      <c r="D61" s="15"/>
      <c r="E61" s="15"/>
      <c r="F61" s="15"/>
      <c r="G61" s="15"/>
      <c r="H61" s="15"/>
      <c r="I61" s="15"/>
    </row>
    <row r="62" spans="2:9" ht="15" x14ac:dyDescent="0.25">
      <c r="B62" s="15"/>
      <c r="C62" s="15" t="s">
        <v>83</v>
      </c>
      <c r="D62" s="15"/>
      <c r="E62" s="15"/>
      <c r="F62" s="15"/>
      <c r="G62" s="15" t="s">
        <v>84</v>
      </c>
      <c r="H62" s="15"/>
      <c r="I62" s="15"/>
    </row>
    <row r="63" spans="2:9" ht="15" x14ac:dyDescent="0.25">
      <c r="B63" s="15"/>
      <c r="C63" s="15"/>
      <c r="D63" s="15"/>
      <c r="E63" s="15"/>
      <c r="F63" s="15"/>
      <c r="G63" s="15"/>
      <c r="H63" s="15"/>
      <c r="I63" s="15"/>
    </row>
    <row r="64" spans="2:9" ht="15" x14ac:dyDescent="0.25">
      <c r="B64" s="15"/>
      <c r="C64" s="15" t="s">
        <v>85</v>
      </c>
      <c r="D64" s="15"/>
      <c r="E64" s="15"/>
      <c r="F64" s="15"/>
      <c r="G64" s="15" t="s">
        <v>86</v>
      </c>
      <c r="H64" s="15"/>
      <c r="I64" s="15"/>
    </row>
    <row r="65" spans="2:9" ht="15" x14ac:dyDescent="0.25">
      <c r="B65" s="15"/>
      <c r="C65" s="15"/>
      <c r="D65" s="15"/>
      <c r="E65" s="15"/>
      <c r="F65" s="15"/>
      <c r="G65" s="15"/>
      <c r="H65" s="15"/>
      <c r="I65" s="15"/>
    </row>
    <row r="66" spans="2:9" ht="15" x14ac:dyDescent="0.25">
      <c r="B66" s="14" t="s">
        <v>87</v>
      </c>
      <c r="C66" s="15"/>
      <c r="D66" s="15"/>
      <c r="E66" s="15"/>
      <c r="F66" s="15"/>
      <c r="G66" s="15"/>
      <c r="H66" s="15"/>
      <c r="I66" s="15"/>
    </row>
    <row r="67" spans="2:9" ht="15" x14ac:dyDescent="0.25">
      <c r="B67" s="15"/>
      <c r="C67" s="15" t="s">
        <v>88</v>
      </c>
      <c r="D67" s="15"/>
      <c r="E67" s="15"/>
      <c r="F67" s="15"/>
      <c r="G67" s="15" t="s">
        <v>89</v>
      </c>
      <c r="I67" s="54"/>
    </row>
    <row r="68" spans="2:9" ht="15" x14ac:dyDescent="0.25">
      <c r="B68" s="14" t="s">
        <v>90</v>
      </c>
      <c r="C68" s="15"/>
      <c r="D68" s="15"/>
      <c r="E68" s="15"/>
      <c r="F68" s="15"/>
      <c r="G68" s="15"/>
      <c r="I68" s="15"/>
    </row>
    <row r="69" spans="2:9" ht="15" x14ac:dyDescent="0.25">
      <c r="B69" s="15"/>
      <c r="C69" s="26" t="s">
        <v>91</v>
      </c>
      <c r="D69" s="15"/>
      <c r="E69" s="15"/>
      <c r="F69" s="15"/>
      <c r="G69" s="15" t="s">
        <v>92</v>
      </c>
      <c r="I69" s="54"/>
    </row>
    <row r="70" spans="2:9" ht="15" x14ac:dyDescent="0.25">
      <c r="B70" s="15"/>
      <c r="C70" s="15"/>
      <c r="D70" s="15"/>
      <c r="E70" s="15"/>
      <c r="F70" s="15"/>
      <c r="G70" s="15"/>
      <c r="I70" s="15"/>
    </row>
    <row r="71" spans="2:9" ht="15" x14ac:dyDescent="0.25">
      <c r="B71" s="15"/>
      <c r="C71" s="15" t="s">
        <v>93</v>
      </c>
      <c r="D71" s="15"/>
      <c r="E71" s="15"/>
      <c r="F71" s="15"/>
      <c r="G71" s="15"/>
      <c r="I71" s="15"/>
    </row>
    <row r="72" spans="2:9" ht="15" x14ac:dyDescent="0.25">
      <c r="B72" s="15"/>
      <c r="C72" s="15" t="s">
        <v>94</v>
      </c>
      <c r="D72" s="15"/>
      <c r="E72" s="15"/>
      <c r="F72" s="15"/>
      <c r="G72" s="15" t="s">
        <v>95</v>
      </c>
      <c r="I72" s="54"/>
    </row>
    <row r="73" spans="2:9" ht="15" x14ac:dyDescent="0.25">
      <c r="B73" s="15"/>
      <c r="C73" s="15"/>
      <c r="D73" s="15"/>
      <c r="E73" s="15"/>
      <c r="F73" s="15"/>
      <c r="G73" s="15"/>
      <c r="H73" s="15"/>
      <c r="I73" s="15"/>
    </row>
    <row r="74" spans="2:9" ht="15" x14ac:dyDescent="0.25">
      <c r="B74" s="55"/>
      <c r="C74" s="55"/>
      <c r="D74" s="55"/>
      <c r="E74" s="55"/>
      <c r="F74" s="55"/>
      <c r="G74" s="55"/>
      <c r="H74" s="55"/>
      <c r="I74" s="55"/>
    </row>
  </sheetData>
  <mergeCells count="11">
    <mergeCell ref="G8:I8"/>
    <mergeCell ref="B10:B11"/>
    <mergeCell ref="C10:C11"/>
    <mergeCell ref="F10:G10"/>
    <mergeCell ref="H10:I10"/>
    <mergeCell ref="C1:I1"/>
    <mergeCell ref="C2:I2"/>
    <mergeCell ref="C3:I3"/>
    <mergeCell ref="B5:I5"/>
    <mergeCell ref="B6:I6"/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Altanshagai</dc:creator>
  <cp:lastModifiedBy>Altanshagai</cp:lastModifiedBy>
  <dcterms:created xsi:type="dcterms:W3CDTF">2023-06-20T01:58:28Z</dcterms:created>
  <dcterms:modified xsi:type="dcterms:W3CDTF">2023-06-20T02:51:50Z</dcterms:modified>
</cp:coreProperties>
</file>