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NII_HAGARAL\GUITSETGEL\2023\"/>
    </mc:Choice>
  </mc:AlternateContent>
  <xr:revisionPtr revIDLastSave="0" documentId="13_ncr:1_{5C0682D4-9F6F-443F-8CC9-3E6F7BFD7E51}" xr6:coauthVersionLast="47" xr6:coauthVersionMax="47" xr10:uidLastSave="{00000000-0000-0000-0000-000000000000}"/>
  <bookViews>
    <workbookView xWindow="-120" yWindow="-120" windowWidth="29040" windowHeight="15720" xr2:uid="{AF3696EA-8CCD-469E-BFC9-2CEEC76529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G82" i="1"/>
  <c r="G83" i="1"/>
  <c r="G84" i="1"/>
  <c r="G85" i="1"/>
  <c r="G81" i="1"/>
  <c r="G62" i="1"/>
  <c r="G63" i="1"/>
  <c r="G58" i="1"/>
  <c r="G57" i="1"/>
  <c r="G44" i="1"/>
  <c r="G51" i="1"/>
  <c r="G43" i="1"/>
  <c r="G32" i="1"/>
  <c r="G25" i="1"/>
  <c r="G21" i="1"/>
  <c r="H94" i="1" l="1"/>
  <c r="H97" i="1" s="1"/>
  <c r="F94" i="1"/>
  <c r="H91" i="1"/>
  <c r="F91" i="1"/>
  <c r="H88" i="1"/>
  <c r="F88" i="1"/>
  <c r="H86" i="1"/>
  <c r="F86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64" i="1"/>
  <c r="F64" i="1"/>
  <c r="H63" i="1"/>
  <c r="F63" i="1"/>
  <c r="H62" i="1"/>
  <c r="H65" i="1" s="1"/>
  <c r="F62" i="1"/>
  <c r="F65" i="1" s="1"/>
  <c r="H58" i="1"/>
  <c r="F58" i="1"/>
  <c r="H57" i="1"/>
  <c r="F57" i="1"/>
  <c r="H55" i="1"/>
  <c r="F55" i="1"/>
  <c r="H52" i="1"/>
  <c r="F52" i="1"/>
  <c r="H51" i="1"/>
  <c r="F51" i="1"/>
  <c r="H47" i="1"/>
  <c r="H46" i="1"/>
  <c r="H45" i="1"/>
  <c r="H44" i="1"/>
  <c r="F44" i="1"/>
  <c r="H43" i="1"/>
  <c r="F43" i="1"/>
  <c r="H40" i="1"/>
  <c r="F40" i="1"/>
  <c r="H34" i="1"/>
  <c r="H33" i="1"/>
  <c r="F33" i="1"/>
  <c r="H32" i="1"/>
  <c r="F32" i="1"/>
  <c r="H30" i="1"/>
  <c r="F30" i="1"/>
  <c r="H29" i="1"/>
  <c r="H25" i="1"/>
  <c r="F25" i="1"/>
  <c r="H21" i="1"/>
  <c r="F21" i="1"/>
  <c r="H19" i="1"/>
  <c r="F19" i="1"/>
  <c r="H18" i="1"/>
  <c r="F18" i="1"/>
  <c r="H17" i="1"/>
  <c r="F17" i="1"/>
  <c r="H16" i="1"/>
  <c r="F16" i="1"/>
  <c r="H15" i="1"/>
  <c r="F15" i="1"/>
  <c r="F61" i="1" l="1"/>
  <c r="F20" i="1"/>
  <c r="F92" i="1"/>
  <c r="F98" i="1" s="1"/>
  <c r="H92" i="1"/>
  <c r="H98" i="1" s="1"/>
  <c r="H20" i="1"/>
  <c r="H61" i="1"/>
  <c r="H53" i="1"/>
  <c r="F53" i="1"/>
  <c r="H35" i="1"/>
  <c r="F35" i="1"/>
  <c r="F54" i="1" l="1"/>
  <c r="F70" i="1" s="1"/>
  <c r="F99" i="1" s="1"/>
  <c r="F100" i="1" s="1"/>
  <c r="F101" i="1" s="1"/>
  <c r="H54" i="1"/>
  <c r="H70" i="1" l="1"/>
  <c r="H99" i="1" l="1"/>
  <c r="H100" i="1" l="1"/>
  <c r="H101" i="1" l="1"/>
</calcChain>
</file>

<file path=xl/sharedStrings.xml><?xml version="1.0" encoding="utf-8"?>
<sst xmlns="http://schemas.openxmlformats.org/spreadsheetml/2006/main" count="195" uniqueCount="142">
  <si>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</si>
  <si>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</si>
  <si>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</si>
  <si>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УЛСЫН ТӨСВИЙН ХӨРӨНГӨӨР ХЭРЭГЖҮҮЛЖ БАЙГАА ГҮНИЙ ХАГАРАЛ-1 ТӨСЛИЙН</t>
  </si>
  <si>
    <t>Төсвийн дүн: 1,991,426,806 /төгрөгөөр/</t>
  </si>
  <si>
    <t>№</t>
  </si>
  <si>
    <t>Ажлын нэр, төрөл</t>
  </si>
  <si>
    <t>Хэмжих нэгж</t>
  </si>
  <si>
    <t>Нэгжийн өртөг</t>
  </si>
  <si>
    <t>Тайлант сарын</t>
  </si>
  <si>
    <t>Оны эхнээс гарсан</t>
  </si>
  <si>
    <t>Тоо</t>
  </si>
  <si>
    <t>Дүн</t>
  </si>
  <si>
    <t>Төсөл, төсөв зохиолт</t>
  </si>
  <si>
    <t>х/ө</t>
  </si>
  <si>
    <t>Хээрийн бэлтгэл ажил</t>
  </si>
  <si>
    <t>%</t>
  </si>
  <si>
    <t>Талбайн мэдээлэл боловсруулах</t>
  </si>
  <si>
    <t>Сансрын зургийн тайлал</t>
  </si>
  <si>
    <t>Сансрын зургийн боловсруулалт</t>
  </si>
  <si>
    <t>I</t>
  </si>
  <si>
    <t>Бэлтгэл ажлын дүн</t>
  </si>
  <si>
    <t>Хагаралын маршрут</t>
  </si>
  <si>
    <t>т.км</t>
  </si>
  <si>
    <t>Тектоник структурын зураглал</t>
  </si>
  <si>
    <t>1:50000</t>
  </si>
  <si>
    <t>км2</t>
  </si>
  <si>
    <t>1:25000</t>
  </si>
  <si>
    <t>Гидрогеологийн маршрут</t>
  </si>
  <si>
    <t>Гидрогеологийн зураглал</t>
  </si>
  <si>
    <t>Геотермийн маршрут</t>
  </si>
  <si>
    <t xml:space="preserve">Морфолог-структурын судалгаа </t>
  </si>
  <si>
    <t>бр/өдөр</t>
  </si>
  <si>
    <t>Палеосейсмологийн судалгаа</t>
  </si>
  <si>
    <t>хүн/өдөр</t>
  </si>
  <si>
    <t>Горимын ажиглалт</t>
  </si>
  <si>
    <t>сар/цооног</t>
  </si>
  <si>
    <t>Геоморфологийн судалгаа</t>
  </si>
  <si>
    <t>цэг</t>
  </si>
  <si>
    <t>Дроны зураглал</t>
  </si>
  <si>
    <t>II</t>
  </si>
  <si>
    <t>Зураглалын ажлын дүн</t>
  </si>
  <si>
    <t>Палеосейсмийн суваг малталт</t>
  </si>
  <si>
    <t>м3</t>
  </si>
  <si>
    <t>Уулын босоо нэвтрэлт(компрессор)</t>
  </si>
  <si>
    <t>т.м</t>
  </si>
  <si>
    <t>Уулын ажлын булалт</t>
  </si>
  <si>
    <t>III</t>
  </si>
  <si>
    <t xml:space="preserve">Уулын ажлын дүн </t>
  </si>
  <si>
    <t>Хагарлын чиглэлт дээж</t>
  </si>
  <si>
    <t>сорьц</t>
  </si>
  <si>
    <t>Геохими(анхдагч)</t>
  </si>
  <si>
    <t>Силикат</t>
  </si>
  <si>
    <t>Гидрогеохимийн ерөнхий</t>
  </si>
  <si>
    <t>Гидрогеохимийн микро элементийн</t>
  </si>
  <si>
    <t>Рашааны хийн дээж</t>
  </si>
  <si>
    <t>Цацрагийн хэмжилт</t>
  </si>
  <si>
    <t>Радоны хийн дээж</t>
  </si>
  <si>
    <t>Радиокарбоны дээж</t>
  </si>
  <si>
    <t>Чулуулгийн үнэмлэхүй насны дээж</t>
  </si>
  <si>
    <t>Өгөршсөн гадаргын насны дээж</t>
  </si>
  <si>
    <t>Усны изотопын дээж</t>
  </si>
  <si>
    <t xml:space="preserve">Хөрсний геохимйн дээж </t>
  </si>
  <si>
    <t>IV</t>
  </si>
  <si>
    <t xml:space="preserve">Сорьцлолтын дүн </t>
  </si>
  <si>
    <t>V</t>
  </si>
  <si>
    <t>Хээрийн ажлын дүн  /II-IV/</t>
  </si>
  <si>
    <t>Зохион байгуулалт</t>
  </si>
  <si>
    <t>Татан буулгалт</t>
  </si>
  <si>
    <t>Суурин боловсруулалт</t>
  </si>
  <si>
    <t>Хээрийн нэмэгдэл (Томилолт)</t>
  </si>
  <si>
    <t>Тайлангийн зураг зурах, хэвлэх</t>
  </si>
  <si>
    <t>зураг</t>
  </si>
  <si>
    <t>Мэдээллийн сан бүрдүүлэлт</t>
  </si>
  <si>
    <t>VI</t>
  </si>
  <si>
    <t>Үйлдвэрлэлийн тээвэр</t>
  </si>
  <si>
    <t>Хүн тээвэр</t>
  </si>
  <si>
    <t>Ачаа тээвэр</t>
  </si>
  <si>
    <t>VII</t>
  </si>
  <si>
    <t>Тээврийн дүн</t>
  </si>
  <si>
    <t>Соронзон</t>
  </si>
  <si>
    <t>Хүндийн хүчний судалгаа</t>
  </si>
  <si>
    <t>Чулуулгийн физик, механик шинж чанарыг тодорхойлох</t>
  </si>
  <si>
    <t>VIII</t>
  </si>
  <si>
    <t>Геофизикийн дүн</t>
  </si>
  <si>
    <t>IX</t>
  </si>
  <si>
    <t xml:space="preserve">ӨӨРИЙН ХҮЧНИЙ АЖЛЫН ДҮН </t>
  </si>
  <si>
    <t>Петрографи бүрэн</t>
  </si>
  <si>
    <t>Шлиф бэлтгэл</t>
  </si>
  <si>
    <t>Микро фото зураг</t>
  </si>
  <si>
    <t>Петрографийн тусгайлсан</t>
  </si>
  <si>
    <t>ICP 50 элемэнтээр/2 хүчлийн/</t>
  </si>
  <si>
    <t>ICP 54 элемэнтээр/Натрийн хэт исэл/</t>
  </si>
  <si>
    <t>ICP 33 элемэнтээр/4 хүчлийн/</t>
  </si>
  <si>
    <t>Силикатын хураангуй</t>
  </si>
  <si>
    <t>Усны хийн шинжилгээ</t>
  </si>
  <si>
    <t>Усны цацраг идэвхижилийн шинжилгээ</t>
  </si>
  <si>
    <t>ICP 80T/Усны микро элемент/</t>
  </si>
  <si>
    <t>Усны хими</t>
  </si>
  <si>
    <t>Рентген флюорсценци</t>
  </si>
  <si>
    <t>Чулуулгийн үнэмлэхүй насны шинжилгээ</t>
  </si>
  <si>
    <t>Радиокарбон шинжилгээ</t>
  </si>
  <si>
    <t>Гадаргын үнэмлэхүй насны шинжилгээ</t>
  </si>
  <si>
    <t>Геотермийн микропроб шинжилгээ</t>
  </si>
  <si>
    <t>Буталгаа</t>
  </si>
  <si>
    <t>3.5 кг хүртэл жинтэй</t>
  </si>
  <si>
    <t>500 гр хүртэл геохими дээж</t>
  </si>
  <si>
    <t>X</t>
  </si>
  <si>
    <t>Лабораторийн ажлын дүн</t>
  </si>
  <si>
    <t>Авто тээврийн татвар</t>
  </si>
  <si>
    <t>Байрны түрээс</t>
  </si>
  <si>
    <t>сар</t>
  </si>
  <si>
    <t>ГБТА-д тайлан үзэх</t>
  </si>
  <si>
    <t>төг</t>
  </si>
  <si>
    <t>ГМТ-өөс тоон мэдээлэл авах</t>
  </si>
  <si>
    <t>XI</t>
  </si>
  <si>
    <t>Бусад ажлын дүн</t>
  </si>
  <si>
    <t>XII</t>
  </si>
  <si>
    <t>ГАДНЫ БАЙГУУЛЛАГЫН ДҮН /X+XI/</t>
  </si>
  <si>
    <t>XIII</t>
  </si>
  <si>
    <t>НИЙТ АЖЛЫН ЦЭВЭР ДҮН /IX+XII/</t>
  </si>
  <si>
    <t>XIV</t>
  </si>
  <si>
    <t>НӨАТ-10 %</t>
  </si>
  <si>
    <t>XV</t>
  </si>
  <si>
    <t>НИЙТ АЖЛЫН ДҮН /XIII+XIV/</t>
  </si>
  <si>
    <t>Гүйцэтгэгч:</t>
  </si>
  <si>
    <t>"Минторес" ХХК-ий захирал</t>
  </si>
  <si>
    <t>/Ш.Доржсүрэн/</t>
  </si>
  <si>
    <t>"Гүний хагарал-1" Төслийн ахлагч</t>
  </si>
  <si>
    <t>/Д.Жавхланболд/</t>
  </si>
  <si>
    <t>"Минторес" ХХК-ий эдийн засагч, нягтлан бодогч</t>
  </si>
  <si>
    <t>/Д.Эрдэнэболд/</t>
  </si>
  <si>
    <t>Танилцсан:</t>
  </si>
  <si>
    <t>Үндэсний геологийн албаны ГСХ-ийн дарга</t>
  </si>
  <si>
    <t>/Р.Болд-Эрдэнэ /</t>
  </si>
  <si>
    <t>Хянасан:</t>
  </si>
  <si>
    <t>Үндэсний геологийн албаны ГСХ-ийн мэргэжилтэн</t>
  </si>
  <si>
    <t>/Д.Одонтуяа/</t>
  </si>
  <si>
    <t>Үндэсний геологийн албаны ЭБСТЭЗХ-ийн мэргэжилтэн</t>
  </si>
  <si>
    <t>/И.Баттуяа/</t>
  </si>
  <si>
    <t>2023 оны 6 дугаар сарын 01-нээс 6 дугаар сарын 30-ны өдөр хүртэл</t>
  </si>
  <si>
    <t>2023 ОНЫ 6-Р САРЫН АЖЛЫН ГҮЙЦЭТГЭЛИЙН 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</si>
</sst>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41" fontId="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165" fontId="3" fillId="0" borderId="5" xfId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0" borderId="5" xfId="1" applyNumberFormat="1" applyFont="1" applyBorder="1" applyAlignment="1">
      <alignment horizontal="right" vertical="center"/>
    </xf>
    <xf numFmtId="165" fontId="2" fillId="0" borderId="5" xfId="1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5" fontId="3" fillId="2" borderId="5" xfId="1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41" fontId="2" fillId="0" borderId="5" xfId="1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left" vertical="center" wrapText="1"/>
    </xf>
    <xf numFmtId="165" fontId="3" fillId="2" borderId="5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3" fillId="2" borderId="5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0D8E-C17A-4B53-A73E-980C603B57F3}">
  <dimension ref="A1:H111"/>
  <sheetViews>
    <sheetView tabSelected="1" workbookViewId="0">
      <selection activeCell="L102" sqref="L102"/>
    </sheetView>
  </sheetViews>
  <sheetFormatPr defaultColWidth="9.140625" defaultRowHeight="12.75" x14ac:dyDescent="0.2"/>
  <cols>
    <col min="1" max="1" width="3.85546875" style="2" customWidth="1"/>
    <col min="2" max="2" width="38.42578125" style="2" customWidth="1"/>
    <col min="3" max="3" width="11.28515625" style="3" customWidth="1"/>
    <col min="4" max="4" width="10.5703125" style="3" customWidth="1"/>
    <col min="5" max="5" width="7.28515625" style="3" customWidth="1"/>
    <col min="6" max="6" width="16.140625" style="3" customWidth="1"/>
    <col min="7" max="7" width="8.28515625" style="3" customWidth="1"/>
    <col min="8" max="8" width="16.140625" style="3" customWidth="1"/>
    <col min="9" max="16384" width="9.140625" style="2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ht="7.5" customHeight="1" x14ac:dyDescent="0.2"/>
    <row r="5" spans="1:8" x14ac:dyDescent="0.2">
      <c r="B5" s="4" t="s">
        <v>3</v>
      </c>
      <c r="C5" s="4"/>
      <c r="D5" s="4"/>
      <c r="E5" s="4"/>
      <c r="F5" s="4"/>
      <c r="G5" s="4"/>
      <c r="H5" s="4"/>
    </row>
    <row r="6" spans="1:8" ht="4.5" customHeight="1" x14ac:dyDescent="0.2">
      <c r="B6" s="5"/>
    </row>
    <row r="7" spans="1:8" x14ac:dyDescent="0.2">
      <c r="B7" s="4" t="s">
        <v>141</v>
      </c>
      <c r="C7" s="4"/>
      <c r="D7" s="4"/>
      <c r="E7" s="4"/>
      <c r="F7" s="4"/>
      <c r="G7" s="4"/>
      <c r="H7" s="4"/>
    </row>
    <row r="8" spans="1:8" ht="10.5" customHeight="1" x14ac:dyDescent="0.2">
      <c r="B8" s="5"/>
    </row>
    <row r="9" spans="1:8" x14ac:dyDescent="0.2">
      <c r="A9" s="6" t="s">
        <v>140</v>
      </c>
      <c r="B9" s="6"/>
      <c r="C9" s="6"/>
      <c r="D9" s="6"/>
      <c r="E9" s="6"/>
      <c r="F9" s="6"/>
      <c r="G9" s="6"/>
      <c r="H9" s="6"/>
    </row>
    <row r="10" spans="1:8" ht="9.75" customHeight="1" x14ac:dyDescent="0.2"/>
    <row r="11" spans="1:8" x14ac:dyDescent="0.2">
      <c r="A11" s="1" t="s">
        <v>4</v>
      </c>
      <c r="B11" s="1"/>
      <c r="C11" s="1"/>
      <c r="D11" s="1"/>
      <c r="E11" s="1"/>
      <c r="F11" s="1"/>
      <c r="G11" s="1"/>
      <c r="H11" s="1"/>
    </row>
    <row r="12" spans="1:8" x14ac:dyDescent="0.2">
      <c r="A12" s="7" t="s">
        <v>5</v>
      </c>
      <c r="B12" s="7" t="s">
        <v>6</v>
      </c>
      <c r="C12" s="8" t="s">
        <v>7</v>
      </c>
      <c r="D12" s="8" t="s">
        <v>8</v>
      </c>
      <c r="E12" s="9" t="s">
        <v>9</v>
      </c>
      <c r="F12" s="10"/>
      <c r="G12" s="9" t="s">
        <v>10</v>
      </c>
      <c r="H12" s="10"/>
    </row>
    <row r="13" spans="1:8" x14ac:dyDescent="0.2">
      <c r="A13" s="11"/>
      <c r="B13" s="11"/>
      <c r="C13" s="12"/>
      <c r="D13" s="12"/>
      <c r="E13" s="13" t="s">
        <v>11</v>
      </c>
      <c r="F13" s="13" t="s">
        <v>12</v>
      </c>
      <c r="G13" s="13" t="s">
        <v>11</v>
      </c>
      <c r="H13" s="13" t="s">
        <v>12</v>
      </c>
    </row>
    <row r="14" spans="1:8" x14ac:dyDescent="0.2">
      <c r="A14" s="14">
        <v>0</v>
      </c>
      <c r="B14" s="13">
        <v>1</v>
      </c>
      <c r="C14" s="13">
        <v>2</v>
      </c>
      <c r="D14" s="13">
        <v>3</v>
      </c>
      <c r="E14" s="13">
        <v>4</v>
      </c>
      <c r="F14" s="13">
        <v>5</v>
      </c>
      <c r="G14" s="13">
        <v>6</v>
      </c>
      <c r="H14" s="13">
        <v>7</v>
      </c>
    </row>
    <row r="15" spans="1:8" x14ac:dyDescent="0.2">
      <c r="A15" s="14"/>
      <c r="B15" s="15" t="s">
        <v>13</v>
      </c>
      <c r="C15" s="13" t="s">
        <v>14</v>
      </c>
      <c r="D15" s="16">
        <v>54700</v>
      </c>
      <c r="E15" s="17"/>
      <c r="F15" s="18">
        <f>+E15*D15</f>
        <v>0</v>
      </c>
      <c r="G15" s="19">
        <v>36</v>
      </c>
      <c r="H15" s="16">
        <f>G15*D15</f>
        <v>1969200</v>
      </c>
    </row>
    <row r="16" spans="1:8" x14ac:dyDescent="0.2">
      <c r="A16" s="14"/>
      <c r="B16" s="15" t="s">
        <v>15</v>
      </c>
      <c r="C16" s="13" t="s">
        <v>16</v>
      </c>
      <c r="D16" s="16">
        <v>45000</v>
      </c>
      <c r="E16" s="17"/>
      <c r="F16" s="18">
        <f t="shared" ref="F16:F19" si="0">+D16*E16</f>
        <v>0</v>
      </c>
      <c r="G16" s="19">
        <v>5</v>
      </c>
      <c r="H16" s="16">
        <f t="shared" ref="H16:H19" si="1">G16*D16</f>
        <v>225000</v>
      </c>
    </row>
    <row r="17" spans="1:8" hidden="1" x14ac:dyDescent="0.2">
      <c r="A17" s="14"/>
      <c r="B17" s="15" t="s">
        <v>17</v>
      </c>
      <c r="C17" s="13" t="s">
        <v>14</v>
      </c>
      <c r="D17" s="16">
        <v>54500</v>
      </c>
      <c r="E17" s="17"/>
      <c r="F17" s="18">
        <f t="shared" si="0"/>
        <v>0</v>
      </c>
      <c r="G17" s="19"/>
      <c r="H17" s="16">
        <f t="shared" si="1"/>
        <v>0</v>
      </c>
    </row>
    <row r="18" spans="1:8" hidden="1" x14ac:dyDescent="0.2">
      <c r="A18" s="14"/>
      <c r="B18" s="15" t="s">
        <v>18</v>
      </c>
      <c r="C18" s="13" t="s">
        <v>14</v>
      </c>
      <c r="D18" s="16">
        <v>79600</v>
      </c>
      <c r="E18" s="17">
        <v>0</v>
      </c>
      <c r="F18" s="18">
        <f t="shared" si="0"/>
        <v>0</v>
      </c>
      <c r="G18" s="19">
        <v>0</v>
      </c>
      <c r="H18" s="16">
        <f t="shared" si="1"/>
        <v>0</v>
      </c>
    </row>
    <row r="19" spans="1:8" hidden="1" x14ac:dyDescent="0.2">
      <c r="A19" s="14"/>
      <c r="B19" s="15" t="s">
        <v>19</v>
      </c>
      <c r="C19" s="13" t="s">
        <v>14</v>
      </c>
      <c r="D19" s="16">
        <v>58500</v>
      </c>
      <c r="E19" s="17">
        <v>0</v>
      </c>
      <c r="F19" s="18">
        <f t="shared" si="0"/>
        <v>0</v>
      </c>
      <c r="G19" s="19">
        <v>0</v>
      </c>
      <c r="H19" s="16">
        <f t="shared" si="1"/>
        <v>0</v>
      </c>
    </row>
    <row r="20" spans="1:8" x14ac:dyDescent="0.2">
      <c r="A20" s="20" t="s">
        <v>20</v>
      </c>
      <c r="B20" s="21" t="s">
        <v>21</v>
      </c>
      <c r="C20" s="20"/>
      <c r="D20" s="20"/>
      <c r="E20" s="22"/>
      <c r="F20" s="23">
        <f>SUM(F15:F19)</f>
        <v>0</v>
      </c>
      <c r="G20" s="24"/>
      <c r="H20" s="25">
        <f>SUM(H15:H19)</f>
        <v>2194200</v>
      </c>
    </row>
    <row r="21" spans="1:8" x14ac:dyDescent="0.2">
      <c r="A21" s="14"/>
      <c r="B21" s="15" t="s">
        <v>22</v>
      </c>
      <c r="C21" s="13" t="s">
        <v>23</v>
      </c>
      <c r="D21" s="16">
        <v>20000</v>
      </c>
      <c r="E21" s="17">
        <v>205</v>
      </c>
      <c r="F21" s="26">
        <f>E21*D21</f>
        <v>4100000</v>
      </c>
      <c r="G21" s="19">
        <f>101+205</f>
        <v>306</v>
      </c>
      <c r="H21" s="16">
        <f>G21*D21</f>
        <v>6120000</v>
      </c>
    </row>
    <row r="22" spans="1:8" hidden="1" x14ac:dyDescent="0.2">
      <c r="A22" s="14"/>
      <c r="B22" s="15" t="s">
        <v>24</v>
      </c>
      <c r="C22" s="13"/>
      <c r="D22" s="16"/>
      <c r="E22" s="17"/>
      <c r="F22" s="2"/>
      <c r="G22" s="19"/>
      <c r="H22" s="27"/>
    </row>
    <row r="23" spans="1:8" hidden="1" x14ac:dyDescent="0.2">
      <c r="A23" s="14"/>
      <c r="B23" s="15" t="s">
        <v>25</v>
      </c>
      <c r="C23" s="13" t="s">
        <v>26</v>
      </c>
      <c r="D23" s="16">
        <v>45000</v>
      </c>
      <c r="E23" s="17"/>
      <c r="F23" s="27"/>
      <c r="G23" s="19"/>
      <c r="H23" s="27"/>
    </row>
    <row r="24" spans="1:8" hidden="1" x14ac:dyDescent="0.2">
      <c r="A24" s="14"/>
      <c r="B24" s="15" t="s">
        <v>27</v>
      </c>
      <c r="C24" s="13" t="s">
        <v>26</v>
      </c>
      <c r="D24" s="16">
        <v>47000</v>
      </c>
      <c r="E24" s="17"/>
      <c r="F24" s="27"/>
      <c r="G24" s="19"/>
      <c r="H24" s="27"/>
    </row>
    <row r="25" spans="1:8" x14ac:dyDescent="0.2">
      <c r="A25" s="14"/>
      <c r="B25" s="15" t="s">
        <v>28</v>
      </c>
      <c r="C25" s="13" t="s">
        <v>23</v>
      </c>
      <c r="D25" s="16">
        <v>45000</v>
      </c>
      <c r="E25" s="17">
        <v>18</v>
      </c>
      <c r="F25" s="16">
        <f>E25*D25</f>
        <v>810000</v>
      </c>
      <c r="G25" s="19">
        <f>2+12+18</f>
        <v>32</v>
      </c>
      <c r="H25" s="16">
        <f>G25*D25</f>
        <v>1440000</v>
      </c>
    </row>
    <row r="26" spans="1:8" hidden="1" x14ac:dyDescent="0.2">
      <c r="A26" s="14"/>
      <c r="B26" s="15" t="s">
        <v>29</v>
      </c>
      <c r="C26" s="13"/>
      <c r="D26" s="16"/>
      <c r="E26" s="17"/>
      <c r="F26" s="27"/>
      <c r="G26" s="19"/>
      <c r="H26" s="27"/>
    </row>
    <row r="27" spans="1:8" hidden="1" x14ac:dyDescent="0.2">
      <c r="A27" s="14"/>
      <c r="B27" s="15" t="s">
        <v>25</v>
      </c>
      <c r="C27" s="13" t="s">
        <v>26</v>
      </c>
      <c r="D27" s="16">
        <v>45000</v>
      </c>
      <c r="E27" s="17"/>
      <c r="F27" s="27"/>
      <c r="G27" s="19"/>
      <c r="H27" s="27"/>
    </row>
    <row r="28" spans="1:8" hidden="1" x14ac:dyDescent="0.2">
      <c r="A28" s="14"/>
      <c r="B28" s="15" t="s">
        <v>27</v>
      </c>
      <c r="C28" s="13" t="s">
        <v>26</v>
      </c>
      <c r="D28" s="16">
        <v>47000</v>
      </c>
      <c r="E28" s="17"/>
      <c r="F28" s="27"/>
      <c r="G28" s="19"/>
      <c r="H28" s="27"/>
    </row>
    <row r="29" spans="1:8" x14ac:dyDescent="0.2">
      <c r="A29" s="14"/>
      <c r="B29" s="15" t="s">
        <v>30</v>
      </c>
      <c r="C29" s="13" t="s">
        <v>23</v>
      </c>
      <c r="D29" s="16">
        <v>4250</v>
      </c>
      <c r="E29" s="17"/>
      <c r="F29" s="27"/>
      <c r="G29" s="19"/>
      <c r="H29" s="16">
        <f>G29*D29</f>
        <v>0</v>
      </c>
    </row>
    <row r="30" spans="1:8" hidden="1" x14ac:dyDescent="0.2">
      <c r="A30" s="14"/>
      <c r="B30" s="15" t="s">
        <v>31</v>
      </c>
      <c r="C30" s="13" t="s">
        <v>32</v>
      </c>
      <c r="D30" s="16">
        <v>184000</v>
      </c>
      <c r="E30" s="17"/>
      <c r="F30" s="16">
        <f>+E30*D30</f>
        <v>0</v>
      </c>
      <c r="G30" s="19"/>
      <c r="H30" s="16">
        <f>+G30*D30</f>
        <v>0</v>
      </c>
    </row>
    <row r="31" spans="1:8" hidden="1" x14ac:dyDescent="0.2">
      <c r="A31" s="14"/>
      <c r="B31" s="15" t="s">
        <v>33</v>
      </c>
      <c r="C31" s="13" t="s">
        <v>34</v>
      </c>
      <c r="D31" s="16">
        <v>84000</v>
      </c>
      <c r="E31" s="17"/>
      <c r="F31" s="27"/>
      <c r="G31" s="19"/>
      <c r="H31" s="27"/>
    </row>
    <row r="32" spans="1:8" x14ac:dyDescent="0.2">
      <c r="A32" s="14"/>
      <c r="B32" s="15" t="s">
        <v>35</v>
      </c>
      <c r="C32" s="13" t="s">
        <v>36</v>
      </c>
      <c r="D32" s="16">
        <v>94000</v>
      </c>
      <c r="E32" s="17">
        <v>4</v>
      </c>
      <c r="F32" s="27">
        <f>+E32*D32</f>
        <v>376000</v>
      </c>
      <c r="G32" s="19">
        <f>8+4</f>
        <v>12</v>
      </c>
      <c r="H32" s="16">
        <f>G32*D32</f>
        <v>1128000</v>
      </c>
    </row>
    <row r="33" spans="1:8" hidden="1" x14ac:dyDescent="0.2">
      <c r="A33" s="14"/>
      <c r="B33" s="15" t="s">
        <v>37</v>
      </c>
      <c r="C33" s="13" t="s">
        <v>38</v>
      </c>
      <c r="D33" s="16">
        <v>5000</v>
      </c>
      <c r="E33" s="17"/>
      <c r="F33" s="26">
        <f>E33*D33</f>
        <v>0</v>
      </c>
      <c r="G33" s="19"/>
      <c r="H33" s="16">
        <f>G33*D33</f>
        <v>0</v>
      </c>
    </row>
    <row r="34" spans="1:8" hidden="1" x14ac:dyDescent="0.2">
      <c r="A34" s="14"/>
      <c r="B34" s="15" t="s">
        <v>39</v>
      </c>
      <c r="C34" s="13" t="s">
        <v>26</v>
      </c>
      <c r="D34" s="16">
        <v>96000</v>
      </c>
      <c r="E34" s="17"/>
      <c r="F34" s="27"/>
      <c r="G34" s="19"/>
      <c r="H34" s="16">
        <f>G34*D34</f>
        <v>0</v>
      </c>
    </row>
    <row r="35" spans="1:8" x14ac:dyDescent="0.2">
      <c r="A35" s="20" t="s">
        <v>40</v>
      </c>
      <c r="B35" s="28" t="s">
        <v>41</v>
      </c>
      <c r="C35" s="29"/>
      <c r="D35" s="29"/>
      <c r="E35" s="30"/>
      <c r="F35" s="31">
        <f>SUM(F21:F33)</f>
        <v>5286000</v>
      </c>
      <c r="G35" s="32"/>
      <c r="H35" s="25">
        <f>SUM(H21:H34)</f>
        <v>8688000</v>
      </c>
    </row>
    <row r="36" spans="1:8" x14ac:dyDescent="0.2">
      <c r="A36" s="14"/>
      <c r="B36" s="15" t="s">
        <v>42</v>
      </c>
      <c r="C36" s="13" t="s">
        <v>43</v>
      </c>
      <c r="D36" s="16">
        <v>28000</v>
      </c>
      <c r="E36" s="17"/>
      <c r="F36" s="27"/>
      <c r="G36" s="19"/>
      <c r="H36" s="13"/>
    </row>
    <row r="37" spans="1:8" x14ac:dyDescent="0.2">
      <c r="A37" s="14"/>
      <c r="B37" s="33" t="s">
        <v>44</v>
      </c>
      <c r="C37" s="13" t="s">
        <v>45</v>
      </c>
      <c r="D37" s="16">
        <v>280000</v>
      </c>
      <c r="E37" s="17"/>
      <c r="F37" s="27"/>
      <c r="G37" s="19"/>
      <c r="H37" s="13"/>
    </row>
    <row r="38" spans="1:8" x14ac:dyDescent="0.2">
      <c r="A38" s="14"/>
      <c r="B38" s="33" t="s">
        <v>46</v>
      </c>
      <c r="C38" s="13" t="s">
        <v>43</v>
      </c>
      <c r="D38" s="16">
        <v>7500</v>
      </c>
      <c r="E38" s="17"/>
      <c r="F38" s="27"/>
      <c r="G38" s="19"/>
      <c r="H38" s="13"/>
    </row>
    <row r="39" spans="1:8" x14ac:dyDescent="0.2">
      <c r="A39" s="20" t="s">
        <v>47</v>
      </c>
      <c r="B39" s="34" t="s">
        <v>48</v>
      </c>
      <c r="C39" s="29"/>
      <c r="D39" s="35"/>
      <c r="E39" s="30"/>
      <c r="F39" s="36"/>
      <c r="G39" s="37"/>
      <c r="H39" s="29"/>
    </row>
    <row r="40" spans="1:8" x14ac:dyDescent="0.2">
      <c r="A40" s="14"/>
      <c r="B40" s="33" t="s">
        <v>49</v>
      </c>
      <c r="C40" s="13" t="s">
        <v>50</v>
      </c>
      <c r="D40" s="16">
        <v>10000</v>
      </c>
      <c r="E40" s="17">
        <v>4</v>
      </c>
      <c r="F40" s="16">
        <f>E40*D40</f>
        <v>40000</v>
      </c>
      <c r="G40" s="19">
        <v>4</v>
      </c>
      <c r="H40" s="16">
        <f>G40*D40</f>
        <v>40000</v>
      </c>
    </row>
    <row r="41" spans="1:8" x14ac:dyDescent="0.2">
      <c r="A41" s="14"/>
      <c r="B41" s="33" t="s">
        <v>51</v>
      </c>
      <c r="C41" s="13" t="s">
        <v>50</v>
      </c>
      <c r="D41" s="16">
        <v>8200</v>
      </c>
      <c r="E41" s="17"/>
      <c r="F41" s="27"/>
      <c r="G41" s="19"/>
      <c r="H41" s="27"/>
    </row>
    <row r="42" spans="1:8" x14ac:dyDescent="0.2">
      <c r="A42" s="14"/>
      <c r="B42" s="33" t="s">
        <v>52</v>
      </c>
      <c r="C42" s="13" t="s">
        <v>50</v>
      </c>
      <c r="D42" s="16">
        <v>6500</v>
      </c>
      <c r="E42" s="17"/>
      <c r="F42" s="27"/>
      <c r="G42" s="19"/>
      <c r="H42" s="27"/>
    </row>
    <row r="43" spans="1:8" x14ac:dyDescent="0.2">
      <c r="A43" s="14"/>
      <c r="B43" s="33" t="s">
        <v>53</v>
      </c>
      <c r="C43" s="13" t="s">
        <v>50</v>
      </c>
      <c r="D43" s="16">
        <v>7500</v>
      </c>
      <c r="E43" s="17">
        <v>36</v>
      </c>
      <c r="F43" s="16">
        <f>E43*D43</f>
        <v>270000</v>
      </c>
      <c r="G43" s="19">
        <f>8+36</f>
        <v>44</v>
      </c>
      <c r="H43" s="16">
        <f>G43*D43</f>
        <v>330000</v>
      </c>
    </row>
    <row r="44" spans="1:8" x14ac:dyDescent="0.2">
      <c r="A44" s="14"/>
      <c r="B44" s="33" t="s">
        <v>54</v>
      </c>
      <c r="C44" s="13" t="s">
        <v>50</v>
      </c>
      <c r="D44" s="16">
        <v>7500</v>
      </c>
      <c r="E44" s="17">
        <v>36</v>
      </c>
      <c r="F44" s="16">
        <f>E44*D44</f>
        <v>270000</v>
      </c>
      <c r="G44" s="19">
        <f t="shared" ref="G44:G51" si="2">8+36</f>
        <v>44</v>
      </c>
      <c r="H44" s="16">
        <f>G44*D44</f>
        <v>330000</v>
      </c>
    </row>
    <row r="45" spans="1:8" x14ac:dyDescent="0.2">
      <c r="A45" s="14"/>
      <c r="B45" s="33" t="s">
        <v>55</v>
      </c>
      <c r="C45" s="13" t="s">
        <v>50</v>
      </c>
      <c r="D45" s="16">
        <v>32000</v>
      </c>
      <c r="E45" s="17"/>
      <c r="F45" s="16"/>
      <c r="G45" s="19"/>
      <c r="H45" s="16">
        <f>G45*D45</f>
        <v>0</v>
      </c>
    </row>
    <row r="46" spans="1:8" x14ac:dyDescent="0.2">
      <c r="A46" s="14"/>
      <c r="B46" s="33" t="s">
        <v>56</v>
      </c>
      <c r="C46" s="13" t="s">
        <v>50</v>
      </c>
      <c r="D46" s="16">
        <v>56000</v>
      </c>
      <c r="E46" s="17"/>
      <c r="F46" s="16"/>
      <c r="G46" s="19"/>
      <c r="H46" s="16">
        <f>G46*D46</f>
        <v>0</v>
      </c>
    </row>
    <row r="47" spans="1:8" x14ac:dyDescent="0.2">
      <c r="A47" s="14"/>
      <c r="B47" s="33" t="s">
        <v>57</v>
      </c>
      <c r="C47" s="13" t="s">
        <v>50</v>
      </c>
      <c r="D47" s="16">
        <v>64000</v>
      </c>
      <c r="E47" s="17"/>
      <c r="F47" s="16"/>
      <c r="G47" s="19"/>
      <c r="H47" s="16">
        <f>G47*D47</f>
        <v>0</v>
      </c>
    </row>
    <row r="48" spans="1:8" x14ac:dyDescent="0.2">
      <c r="A48" s="14"/>
      <c r="B48" s="33" t="s">
        <v>58</v>
      </c>
      <c r="C48" s="13" t="s">
        <v>50</v>
      </c>
      <c r="D48" s="16">
        <v>54000</v>
      </c>
      <c r="E48" s="17"/>
      <c r="F48" s="27"/>
      <c r="G48" s="19"/>
      <c r="H48" s="27"/>
    </row>
    <row r="49" spans="1:8" x14ac:dyDescent="0.2">
      <c r="A49" s="14"/>
      <c r="B49" s="33" t="s">
        <v>59</v>
      </c>
      <c r="C49" s="13" t="s">
        <v>50</v>
      </c>
      <c r="D49" s="16">
        <v>36000</v>
      </c>
      <c r="E49" s="17"/>
      <c r="F49" s="27"/>
      <c r="G49" s="19"/>
      <c r="H49" s="27"/>
    </row>
    <row r="50" spans="1:8" x14ac:dyDescent="0.2">
      <c r="A50" s="14"/>
      <c r="B50" s="33" t="s">
        <v>60</v>
      </c>
      <c r="C50" s="13" t="s">
        <v>50</v>
      </c>
      <c r="D50" s="16">
        <v>38000</v>
      </c>
      <c r="E50" s="17"/>
      <c r="F50" s="27"/>
      <c r="G50" s="19"/>
      <c r="H50" s="27"/>
    </row>
    <row r="51" spans="1:8" x14ac:dyDescent="0.2">
      <c r="A51" s="14"/>
      <c r="B51" s="33" t="s">
        <v>61</v>
      </c>
      <c r="C51" s="13" t="s">
        <v>50</v>
      </c>
      <c r="D51" s="16">
        <v>8200</v>
      </c>
      <c r="E51" s="17">
        <v>36</v>
      </c>
      <c r="F51" s="16">
        <f>E51*D51</f>
        <v>295200</v>
      </c>
      <c r="G51" s="19">
        <f t="shared" si="2"/>
        <v>44</v>
      </c>
      <c r="H51" s="16">
        <f>G51*D51</f>
        <v>360800</v>
      </c>
    </row>
    <row r="52" spans="1:8" x14ac:dyDescent="0.2">
      <c r="A52" s="14"/>
      <c r="B52" s="33" t="s">
        <v>62</v>
      </c>
      <c r="C52" s="13" t="s">
        <v>50</v>
      </c>
      <c r="D52" s="16">
        <v>6000</v>
      </c>
      <c r="E52" s="17"/>
      <c r="F52" s="16">
        <f>E52*D52</f>
        <v>0</v>
      </c>
      <c r="G52" s="19"/>
      <c r="H52" s="16">
        <f>G52*D52</f>
        <v>0</v>
      </c>
    </row>
    <row r="53" spans="1:8" x14ac:dyDescent="0.2">
      <c r="A53" s="20" t="s">
        <v>63</v>
      </c>
      <c r="B53" s="38" t="s">
        <v>64</v>
      </c>
      <c r="C53" s="20"/>
      <c r="D53" s="20"/>
      <c r="E53" s="22"/>
      <c r="F53" s="25">
        <f>SUM(F40:F52)</f>
        <v>875200</v>
      </c>
      <c r="G53" s="32"/>
      <c r="H53" s="25">
        <f>SUM(H40:H52)</f>
        <v>1060800</v>
      </c>
    </row>
    <row r="54" spans="1:8" x14ac:dyDescent="0.2">
      <c r="A54" s="20" t="s">
        <v>65</v>
      </c>
      <c r="B54" s="38" t="s">
        <v>66</v>
      </c>
      <c r="C54" s="20"/>
      <c r="D54" s="20"/>
      <c r="E54" s="22"/>
      <c r="F54" s="25">
        <f>F35+F53</f>
        <v>6161200</v>
      </c>
      <c r="G54" s="32"/>
      <c r="H54" s="25">
        <f>H53+H35</f>
        <v>9748800</v>
      </c>
    </row>
    <row r="55" spans="1:8" hidden="1" x14ac:dyDescent="0.2">
      <c r="A55" s="14"/>
      <c r="B55" s="33" t="s">
        <v>67</v>
      </c>
      <c r="C55" s="13" t="s">
        <v>16</v>
      </c>
      <c r="D55" s="16">
        <v>75000</v>
      </c>
      <c r="E55" s="17"/>
      <c r="F55" s="27">
        <f>+E55*D55</f>
        <v>0</v>
      </c>
      <c r="G55" s="19"/>
      <c r="H55" s="39">
        <f>+G55*D55</f>
        <v>0</v>
      </c>
    </row>
    <row r="56" spans="1:8" hidden="1" x14ac:dyDescent="0.2">
      <c r="A56" s="14"/>
      <c r="B56" s="33" t="s">
        <v>68</v>
      </c>
      <c r="C56" s="13" t="s">
        <v>16</v>
      </c>
      <c r="D56" s="16">
        <v>35000</v>
      </c>
      <c r="E56" s="17"/>
      <c r="F56" s="27"/>
      <c r="G56" s="19"/>
      <c r="H56" s="27"/>
    </row>
    <row r="57" spans="1:8" x14ac:dyDescent="0.2">
      <c r="A57" s="14"/>
      <c r="B57" s="33" t="s">
        <v>69</v>
      </c>
      <c r="C57" s="13" t="s">
        <v>14</v>
      </c>
      <c r="D57" s="16">
        <v>51500</v>
      </c>
      <c r="E57" s="17">
        <v>286</v>
      </c>
      <c r="F57" s="16">
        <f>E57*D57</f>
        <v>14729000</v>
      </c>
      <c r="G57" s="19">
        <f>320+289+352+352+352+286</f>
        <v>1951</v>
      </c>
      <c r="H57" s="16">
        <f>G57*D57</f>
        <v>100476500</v>
      </c>
    </row>
    <row r="58" spans="1:8" x14ac:dyDescent="0.2">
      <c r="A58" s="14"/>
      <c r="B58" s="33" t="s">
        <v>70</v>
      </c>
      <c r="C58" s="13" t="s">
        <v>14</v>
      </c>
      <c r="D58" s="16">
        <v>18000</v>
      </c>
      <c r="E58" s="17">
        <v>248</v>
      </c>
      <c r="F58" s="16">
        <f>E58*D58</f>
        <v>4464000</v>
      </c>
      <c r="G58" s="19">
        <f>32+124+248</f>
        <v>404</v>
      </c>
      <c r="H58" s="16">
        <f>G58*D58</f>
        <v>7272000</v>
      </c>
    </row>
    <row r="59" spans="1:8" hidden="1" x14ac:dyDescent="0.2">
      <c r="A59" s="14"/>
      <c r="B59" s="33" t="s">
        <v>71</v>
      </c>
      <c r="C59" s="13" t="s">
        <v>72</v>
      </c>
      <c r="D59" s="16">
        <v>8000</v>
      </c>
      <c r="E59" s="17"/>
      <c r="F59" s="16"/>
      <c r="G59" s="19"/>
      <c r="H59" s="40"/>
    </row>
    <row r="60" spans="1:8" hidden="1" x14ac:dyDescent="0.2">
      <c r="A60" s="14"/>
      <c r="B60" s="33" t="s">
        <v>73</v>
      </c>
      <c r="C60" s="13" t="s">
        <v>16</v>
      </c>
      <c r="D60" s="16"/>
      <c r="E60" s="17"/>
      <c r="F60" s="16"/>
      <c r="G60" s="19"/>
      <c r="H60" s="40"/>
    </row>
    <row r="61" spans="1:8" x14ac:dyDescent="0.2">
      <c r="A61" s="20" t="s">
        <v>74</v>
      </c>
      <c r="B61" s="41" t="s">
        <v>12</v>
      </c>
      <c r="C61" s="42"/>
      <c r="D61" s="25"/>
      <c r="E61" s="43"/>
      <c r="F61" s="25">
        <f>SUM(F55:F60)</f>
        <v>19193000</v>
      </c>
      <c r="G61" s="32"/>
      <c r="H61" s="25">
        <f>SUM(H55:H58)</f>
        <v>107748500</v>
      </c>
    </row>
    <row r="62" spans="1:8" x14ac:dyDescent="0.2">
      <c r="A62" s="14"/>
      <c r="B62" s="33" t="s">
        <v>75</v>
      </c>
      <c r="C62" s="13"/>
      <c r="D62" s="16">
        <v>800</v>
      </c>
      <c r="E62" s="17">
        <v>4900</v>
      </c>
      <c r="F62" s="16">
        <f>E62*D62</f>
        <v>3920000</v>
      </c>
      <c r="G62" s="19">
        <f>10+1800+4900</f>
        <v>6710</v>
      </c>
      <c r="H62" s="16">
        <f>G62*D62</f>
        <v>5368000</v>
      </c>
    </row>
    <row r="63" spans="1:8" x14ac:dyDescent="0.2">
      <c r="A63" s="14"/>
      <c r="B63" s="15" t="s">
        <v>76</v>
      </c>
      <c r="C63" s="13"/>
      <c r="D63" s="16">
        <v>800</v>
      </c>
      <c r="E63" s="17">
        <v>4800</v>
      </c>
      <c r="F63" s="16">
        <f>E63*D63</f>
        <v>3840000</v>
      </c>
      <c r="G63" s="19">
        <f>2100+1000+4800</f>
        <v>7900</v>
      </c>
      <c r="H63" s="16">
        <f>G63*D63</f>
        <v>6320000</v>
      </c>
    </row>
    <row r="64" spans="1:8" hidden="1" x14ac:dyDescent="0.2">
      <c r="A64" s="14"/>
      <c r="B64" s="15" t="s">
        <v>77</v>
      </c>
      <c r="C64" s="13"/>
      <c r="D64" s="16">
        <v>1500</v>
      </c>
      <c r="E64" s="17"/>
      <c r="F64" s="16">
        <f>E64*D64</f>
        <v>0</v>
      </c>
      <c r="G64" s="19"/>
      <c r="H64" s="16">
        <f>G64*D64</f>
        <v>0</v>
      </c>
    </row>
    <row r="65" spans="1:8" x14ac:dyDescent="0.2">
      <c r="A65" s="20" t="s">
        <v>78</v>
      </c>
      <c r="B65" s="44" t="s">
        <v>79</v>
      </c>
      <c r="C65" s="42"/>
      <c r="D65" s="42"/>
      <c r="E65" s="43"/>
      <c r="F65" s="25">
        <f>SUM(F62:F64)</f>
        <v>7760000</v>
      </c>
      <c r="G65" s="32"/>
      <c r="H65" s="25">
        <f>SUM(H62:H64)</f>
        <v>11688000</v>
      </c>
    </row>
    <row r="66" spans="1:8" hidden="1" x14ac:dyDescent="0.2">
      <c r="A66" s="14"/>
      <c r="B66" s="15" t="s">
        <v>80</v>
      </c>
      <c r="C66" s="13"/>
      <c r="D66" s="13"/>
      <c r="E66" s="17"/>
      <c r="F66" s="13"/>
      <c r="G66" s="19"/>
      <c r="H66" s="13"/>
    </row>
    <row r="67" spans="1:8" hidden="1" x14ac:dyDescent="0.2">
      <c r="A67" s="14"/>
      <c r="B67" s="15" t="s">
        <v>81</v>
      </c>
      <c r="C67" s="13"/>
      <c r="D67" s="13"/>
      <c r="E67" s="17"/>
      <c r="F67" s="13"/>
      <c r="G67" s="19"/>
      <c r="H67" s="13"/>
    </row>
    <row r="68" spans="1:8" ht="25.5" hidden="1" x14ac:dyDescent="0.2">
      <c r="A68" s="14"/>
      <c r="B68" s="33" t="s">
        <v>82</v>
      </c>
      <c r="C68" s="13"/>
      <c r="D68" s="13"/>
      <c r="E68" s="17"/>
      <c r="F68" s="13"/>
      <c r="G68" s="19"/>
      <c r="H68" s="13"/>
    </row>
    <row r="69" spans="1:8" hidden="1" x14ac:dyDescent="0.2">
      <c r="A69" s="20" t="s">
        <v>83</v>
      </c>
      <c r="B69" s="21" t="s">
        <v>84</v>
      </c>
      <c r="C69" s="29"/>
      <c r="D69" s="29"/>
      <c r="E69" s="30"/>
      <c r="F69" s="29"/>
      <c r="G69" s="37"/>
      <c r="H69" s="29"/>
    </row>
    <row r="70" spans="1:8" x14ac:dyDescent="0.2">
      <c r="A70" s="20" t="s">
        <v>85</v>
      </c>
      <c r="B70" s="21" t="s">
        <v>86</v>
      </c>
      <c r="C70" s="20"/>
      <c r="D70" s="20"/>
      <c r="E70" s="22"/>
      <c r="F70" s="25">
        <f>F65+F61+F54+F20</f>
        <v>33114200</v>
      </c>
      <c r="G70" s="32"/>
      <c r="H70" s="25">
        <f>H65+H61+H54+H20</f>
        <v>131379500</v>
      </c>
    </row>
    <row r="71" spans="1:8" x14ac:dyDescent="0.2">
      <c r="A71" s="13"/>
      <c r="B71" s="15" t="s">
        <v>87</v>
      </c>
      <c r="C71" s="13" t="s">
        <v>50</v>
      </c>
      <c r="D71" s="26">
        <v>31200</v>
      </c>
      <c r="E71" s="17"/>
      <c r="F71" s="40">
        <f>+E71*D71</f>
        <v>0</v>
      </c>
      <c r="G71" s="19">
        <v>32</v>
      </c>
      <c r="H71" s="40">
        <f>+G71*D71</f>
        <v>998400</v>
      </c>
    </row>
    <row r="72" spans="1:8" x14ac:dyDescent="0.2">
      <c r="A72" s="13"/>
      <c r="B72" s="15" t="s">
        <v>88</v>
      </c>
      <c r="C72" s="13" t="s">
        <v>50</v>
      </c>
      <c r="D72" s="26">
        <v>9600</v>
      </c>
      <c r="E72" s="17"/>
      <c r="F72" s="40">
        <f t="shared" ref="F72:F79" si="3">+E72*D72</f>
        <v>0</v>
      </c>
      <c r="G72" s="19">
        <v>20</v>
      </c>
      <c r="H72" s="40">
        <f t="shared" ref="H72:H79" si="4">+G72*D72</f>
        <v>192000</v>
      </c>
    </row>
    <row r="73" spans="1:8" x14ac:dyDescent="0.2">
      <c r="A73" s="13"/>
      <c r="B73" s="15" t="s">
        <v>89</v>
      </c>
      <c r="C73" s="13" t="s">
        <v>50</v>
      </c>
      <c r="D73" s="26">
        <v>10400</v>
      </c>
      <c r="E73" s="17"/>
      <c r="F73" s="40">
        <f t="shared" si="3"/>
        <v>0</v>
      </c>
      <c r="G73" s="19">
        <v>4</v>
      </c>
      <c r="H73" s="40">
        <f t="shared" si="4"/>
        <v>41600</v>
      </c>
    </row>
    <row r="74" spans="1:8" hidden="1" x14ac:dyDescent="0.2">
      <c r="A74" s="13"/>
      <c r="B74" s="15" t="s">
        <v>90</v>
      </c>
      <c r="C74" s="13" t="s">
        <v>50</v>
      </c>
      <c r="D74" s="26">
        <v>36000</v>
      </c>
      <c r="E74" s="17"/>
      <c r="F74" s="40">
        <f t="shared" si="3"/>
        <v>0</v>
      </c>
      <c r="G74" s="19"/>
      <c r="H74" s="40">
        <f t="shared" si="4"/>
        <v>0</v>
      </c>
    </row>
    <row r="75" spans="1:8" hidden="1" x14ac:dyDescent="0.2">
      <c r="A75" s="13"/>
      <c r="B75" s="15" t="s">
        <v>91</v>
      </c>
      <c r="C75" s="13" t="s">
        <v>50</v>
      </c>
      <c r="D75" s="26">
        <v>30300</v>
      </c>
      <c r="E75" s="17"/>
      <c r="F75" s="40">
        <f t="shared" si="3"/>
        <v>0</v>
      </c>
      <c r="G75" s="19"/>
      <c r="H75" s="40">
        <f t="shared" si="4"/>
        <v>0</v>
      </c>
    </row>
    <row r="76" spans="1:8" hidden="1" x14ac:dyDescent="0.2">
      <c r="A76" s="13"/>
      <c r="B76" s="15" t="s">
        <v>92</v>
      </c>
      <c r="C76" s="13" t="s">
        <v>50</v>
      </c>
      <c r="D76" s="26">
        <v>45000</v>
      </c>
      <c r="E76" s="17"/>
      <c r="F76" s="40">
        <f t="shared" si="3"/>
        <v>0</v>
      </c>
      <c r="G76" s="19"/>
      <c r="H76" s="40">
        <f t="shared" si="4"/>
        <v>0</v>
      </c>
    </row>
    <row r="77" spans="1:8" hidden="1" x14ac:dyDescent="0.2">
      <c r="A77" s="13"/>
      <c r="B77" s="15" t="s">
        <v>93</v>
      </c>
      <c r="C77" s="13" t="s">
        <v>50</v>
      </c>
      <c r="D77" s="26">
        <v>20500</v>
      </c>
      <c r="E77" s="17"/>
      <c r="F77" s="40">
        <f t="shared" si="3"/>
        <v>0</v>
      </c>
      <c r="G77" s="19"/>
      <c r="H77" s="40">
        <f t="shared" si="4"/>
        <v>0</v>
      </c>
    </row>
    <row r="78" spans="1:8" hidden="1" x14ac:dyDescent="0.2">
      <c r="A78" s="13"/>
      <c r="B78" s="15" t="s">
        <v>94</v>
      </c>
      <c r="C78" s="13" t="s">
        <v>50</v>
      </c>
      <c r="D78" s="26">
        <v>26000</v>
      </c>
      <c r="E78" s="17"/>
      <c r="F78" s="40">
        <f t="shared" si="3"/>
        <v>0</v>
      </c>
      <c r="G78" s="19"/>
      <c r="H78" s="40">
        <f t="shared" si="4"/>
        <v>0</v>
      </c>
    </row>
    <row r="79" spans="1:8" x14ac:dyDescent="0.2">
      <c r="A79" s="13"/>
      <c r="B79" s="15" t="s">
        <v>95</v>
      </c>
      <c r="C79" s="13" t="s">
        <v>50</v>
      </c>
      <c r="D79" s="26">
        <v>200000</v>
      </c>
      <c r="E79" s="17">
        <v>45</v>
      </c>
      <c r="F79" s="40">
        <f t="shared" si="3"/>
        <v>9000000</v>
      </c>
      <c r="G79" s="19">
        <v>45</v>
      </c>
      <c r="H79" s="40">
        <f t="shared" si="4"/>
        <v>9000000</v>
      </c>
    </row>
    <row r="80" spans="1:8" hidden="1" x14ac:dyDescent="0.2">
      <c r="A80" s="13"/>
      <c r="B80" s="33" t="s">
        <v>96</v>
      </c>
      <c r="C80" s="13" t="s">
        <v>50</v>
      </c>
      <c r="D80" s="26">
        <v>25000</v>
      </c>
      <c r="E80" s="17"/>
      <c r="F80" s="27">
        <f>+D80*E80</f>
        <v>0</v>
      </c>
      <c r="G80" s="19"/>
      <c r="H80" s="16">
        <f>G80*D80</f>
        <v>0</v>
      </c>
    </row>
    <row r="81" spans="1:8" x14ac:dyDescent="0.2">
      <c r="A81" s="13"/>
      <c r="B81" s="15" t="s">
        <v>97</v>
      </c>
      <c r="C81" s="13" t="s">
        <v>50</v>
      </c>
      <c r="D81" s="26">
        <v>44500</v>
      </c>
      <c r="E81" s="17">
        <v>36</v>
      </c>
      <c r="F81" s="16">
        <f>E81*D81</f>
        <v>1602000</v>
      </c>
      <c r="G81" s="19">
        <f>8+36</f>
        <v>44</v>
      </c>
      <c r="H81" s="16">
        <f>G81*D81</f>
        <v>1958000</v>
      </c>
    </row>
    <row r="82" spans="1:8" x14ac:dyDescent="0.2">
      <c r="A82" s="13"/>
      <c r="B82" s="15" t="s">
        <v>98</v>
      </c>
      <c r="C82" s="13" t="s">
        <v>50</v>
      </c>
      <c r="D82" s="26">
        <v>50000</v>
      </c>
      <c r="E82" s="17">
        <v>36</v>
      </c>
      <c r="F82" s="16">
        <f>E82*D82</f>
        <v>1800000</v>
      </c>
      <c r="G82" s="19">
        <f t="shared" ref="G82:G85" si="5">8+36</f>
        <v>44</v>
      </c>
      <c r="H82" s="16">
        <f>G82*D82</f>
        <v>2200000</v>
      </c>
    </row>
    <row r="83" spans="1:8" x14ac:dyDescent="0.2">
      <c r="A83" s="13"/>
      <c r="B83" s="15" t="s">
        <v>61</v>
      </c>
      <c r="C83" s="13" t="s">
        <v>50</v>
      </c>
      <c r="D83" s="26">
        <v>20000</v>
      </c>
      <c r="E83" s="17">
        <v>36</v>
      </c>
      <c r="F83" s="16">
        <f>E83*D83</f>
        <v>720000</v>
      </c>
      <c r="G83" s="19">
        <f t="shared" si="5"/>
        <v>44</v>
      </c>
      <c r="H83" s="16">
        <f>G83*D83</f>
        <v>880000</v>
      </c>
    </row>
    <row r="84" spans="1:8" hidden="1" x14ac:dyDescent="0.2">
      <c r="A84" s="13"/>
      <c r="B84" s="15" t="s">
        <v>99</v>
      </c>
      <c r="C84" s="13" t="s">
        <v>50</v>
      </c>
      <c r="D84" s="26">
        <v>45350</v>
      </c>
      <c r="E84" s="17"/>
      <c r="F84" s="27"/>
      <c r="G84" s="19">
        <f t="shared" si="5"/>
        <v>44</v>
      </c>
      <c r="H84" s="27"/>
    </row>
    <row r="85" spans="1:8" hidden="1" x14ac:dyDescent="0.2">
      <c r="A85" s="13"/>
      <c r="B85" s="33" t="s">
        <v>100</v>
      </c>
      <c r="C85" s="13" t="s">
        <v>50</v>
      </c>
      <c r="D85" s="26">
        <v>1800000</v>
      </c>
      <c r="E85" s="17"/>
      <c r="F85" s="27"/>
      <c r="G85" s="19">
        <f t="shared" si="5"/>
        <v>44</v>
      </c>
      <c r="H85" s="27"/>
    </row>
    <row r="86" spans="1:8" x14ac:dyDescent="0.2">
      <c r="A86" s="13"/>
      <c r="B86" s="15" t="s">
        <v>101</v>
      </c>
      <c r="C86" s="13" t="s">
        <v>50</v>
      </c>
      <c r="D86" s="26">
        <v>1340000</v>
      </c>
      <c r="E86" s="17"/>
      <c r="F86" s="27">
        <f>+E86*D86</f>
        <v>0</v>
      </c>
      <c r="G86" s="19">
        <v>17</v>
      </c>
      <c r="H86" s="27">
        <f>+G86*D86</f>
        <v>22780000</v>
      </c>
    </row>
    <row r="87" spans="1:8" hidden="1" x14ac:dyDescent="0.2">
      <c r="A87" s="13"/>
      <c r="B87" s="33" t="s">
        <v>102</v>
      </c>
      <c r="C87" s="13" t="s">
        <v>50</v>
      </c>
      <c r="D87" s="26">
        <v>1600000</v>
      </c>
      <c r="E87" s="17"/>
      <c r="F87" s="27"/>
      <c r="G87" s="19"/>
      <c r="H87" s="27"/>
    </row>
    <row r="88" spans="1:8" x14ac:dyDescent="0.2">
      <c r="A88" s="13"/>
      <c r="B88" s="15" t="s">
        <v>103</v>
      </c>
      <c r="C88" s="13" t="s">
        <v>50</v>
      </c>
      <c r="D88" s="26">
        <v>1260000</v>
      </c>
      <c r="E88" s="17"/>
      <c r="F88" s="27">
        <f>+D88*E88</f>
        <v>0</v>
      </c>
      <c r="G88" s="19">
        <v>16</v>
      </c>
      <c r="H88" s="27">
        <f>+D88*G88</f>
        <v>20160000</v>
      </c>
    </row>
    <row r="89" spans="1:8" hidden="1" x14ac:dyDescent="0.2">
      <c r="A89" s="13"/>
      <c r="B89" s="15" t="s">
        <v>104</v>
      </c>
      <c r="C89" s="13"/>
      <c r="D89" s="16"/>
      <c r="E89" s="17"/>
      <c r="F89" s="27"/>
      <c r="G89" s="19"/>
      <c r="H89" s="27"/>
    </row>
    <row r="90" spans="1:8" hidden="1" x14ac:dyDescent="0.2">
      <c r="A90" s="13"/>
      <c r="B90" s="15" t="s">
        <v>105</v>
      </c>
      <c r="C90" s="13" t="s">
        <v>50</v>
      </c>
      <c r="D90" s="16">
        <v>10000</v>
      </c>
      <c r="E90" s="17"/>
      <c r="F90" s="27"/>
      <c r="G90" s="19"/>
      <c r="H90" s="27"/>
    </row>
    <row r="91" spans="1:8" hidden="1" x14ac:dyDescent="0.2">
      <c r="A91" s="13"/>
      <c r="B91" s="15" t="s">
        <v>106</v>
      </c>
      <c r="C91" s="13" t="s">
        <v>50</v>
      </c>
      <c r="D91" s="16">
        <v>6800</v>
      </c>
      <c r="E91" s="17"/>
      <c r="F91" s="16">
        <f>E91*D91</f>
        <v>0</v>
      </c>
      <c r="G91" s="19"/>
      <c r="H91" s="16">
        <f>G91*D91</f>
        <v>0</v>
      </c>
    </row>
    <row r="92" spans="1:8" x14ac:dyDescent="0.2">
      <c r="A92" s="20" t="s">
        <v>107</v>
      </c>
      <c r="B92" s="44" t="s">
        <v>108</v>
      </c>
      <c r="C92" s="42"/>
      <c r="D92" s="42"/>
      <c r="E92" s="43"/>
      <c r="F92" s="25">
        <f>SUM(F71:F91)</f>
        <v>13122000</v>
      </c>
      <c r="G92" s="32"/>
      <c r="H92" s="25">
        <f>SUM(H71:H91)</f>
        <v>58210000</v>
      </c>
    </row>
    <row r="93" spans="1:8" x14ac:dyDescent="0.2">
      <c r="A93" s="13"/>
      <c r="B93" s="15" t="s">
        <v>109</v>
      </c>
      <c r="C93" s="13"/>
      <c r="D93" s="13"/>
      <c r="E93" s="17"/>
      <c r="F93" s="13"/>
      <c r="G93" s="19"/>
      <c r="H93" s="13"/>
    </row>
    <row r="94" spans="1:8" x14ac:dyDescent="0.2">
      <c r="A94" s="13"/>
      <c r="B94" s="15" t="s">
        <v>110</v>
      </c>
      <c r="C94" s="13" t="s">
        <v>111</v>
      </c>
      <c r="D94" s="16">
        <v>380000</v>
      </c>
      <c r="E94" s="17">
        <v>1</v>
      </c>
      <c r="F94" s="16">
        <f>E94*D94</f>
        <v>380000</v>
      </c>
      <c r="G94" s="19">
        <f>5+1</f>
        <v>6</v>
      </c>
      <c r="H94" s="16">
        <f>G94*D94</f>
        <v>2280000</v>
      </c>
    </row>
    <row r="95" spans="1:8" hidden="1" x14ac:dyDescent="0.2">
      <c r="A95" s="13"/>
      <c r="B95" s="15" t="s">
        <v>112</v>
      </c>
      <c r="C95" s="13" t="s">
        <v>113</v>
      </c>
      <c r="D95" s="13"/>
      <c r="E95" s="13"/>
      <c r="F95" s="13"/>
      <c r="G95" s="17"/>
      <c r="H95" s="16"/>
    </row>
    <row r="96" spans="1:8" hidden="1" x14ac:dyDescent="0.2">
      <c r="A96" s="13"/>
      <c r="B96" s="15" t="s">
        <v>114</v>
      </c>
      <c r="C96" s="13"/>
      <c r="D96" s="13"/>
      <c r="E96" s="13"/>
      <c r="F96" s="13"/>
      <c r="G96" s="13"/>
      <c r="H96" s="40"/>
    </row>
    <row r="97" spans="1:8" x14ac:dyDescent="0.2">
      <c r="A97" s="42" t="s">
        <v>115</v>
      </c>
      <c r="B97" s="44" t="s">
        <v>116</v>
      </c>
      <c r="C97" s="42"/>
      <c r="D97" s="42"/>
      <c r="E97" s="42"/>
      <c r="F97" s="25">
        <v>380000</v>
      </c>
      <c r="G97" s="42"/>
      <c r="H97" s="25">
        <f>SUM(H94:H95)</f>
        <v>2280000</v>
      </c>
    </row>
    <row r="98" spans="1:8" ht="16.5" customHeight="1" x14ac:dyDescent="0.2">
      <c r="A98" s="20" t="s">
        <v>117</v>
      </c>
      <c r="B98" s="28" t="s">
        <v>118</v>
      </c>
      <c r="C98" s="29"/>
      <c r="D98" s="29"/>
      <c r="E98" s="29"/>
      <c r="F98" s="25">
        <f>F97+F92</f>
        <v>13502000</v>
      </c>
      <c r="G98" s="42"/>
      <c r="H98" s="25">
        <f>H97+H92</f>
        <v>60490000</v>
      </c>
    </row>
    <row r="99" spans="1:8" ht="16.5" customHeight="1" x14ac:dyDescent="0.2">
      <c r="A99" s="20" t="s">
        <v>119</v>
      </c>
      <c r="B99" s="28" t="s">
        <v>120</v>
      </c>
      <c r="C99" s="29"/>
      <c r="D99" s="29"/>
      <c r="E99" s="29"/>
      <c r="F99" s="25">
        <f>F98+F70</f>
        <v>46616200</v>
      </c>
      <c r="G99" s="42"/>
      <c r="H99" s="25">
        <f>H98+H70</f>
        <v>191869500</v>
      </c>
    </row>
    <row r="100" spans="1:8" ht="16.5" customHeight="1" x14ac:dyDescent="0.2">
      <c r="A100" s="20" t="s">
        <v>121</v>
      </c>
      <c r="B100" s="28" t="s">
        <v>122</v>
      </c>
      <c r="C100" s="29"/>
      <c r="D100" s="29"/>
      <c r="E100" s="29"/>
      <c r="F100" s="25">
        <f>+F99/100*10</f>
        <v>4661620</v>
      </c>
      <c r="G100" s="42"/>
      <c r="H100" s="25">
        <f>+H99/100*10</f>
        <v>19186950</v>
      </c>
    </row>
    <row r="101" spans="1:8" ht="16.5" customHeight="1" x14ac:dyDescent="0.2">
      <c r="A101" s="20" t="s">
        <v>123</v>
      </c>
      <c r="B101" s="28" t="s">
        <v>124</v>
      </c>
      <c r="C101" s="29"/>
      <c r="D101" s="29"/>
      <c r="E101" s="29"/>
      <c r="F101" s="25">
        <f>F100+F99</f>
        <v>51277820</v>
      </c>
      <c r="G101" s="42"/>
      <c r="H101" s="25">
        <f>H100+H99</f>
        <v>211056450</v>
      </c>
    </row>
    <row r="102" spans="1:8" ht="16.5" customHeight="1" x14ac:dyDescent="0.2">
      <c r="A102" s="3"/>
      <c r="B102" s="45" t="s">
        <v>125</v>
      </c>
    </row>
    <row r="103" spans="1:8" ht="16.5" customHeight="1" x14ac:dyDescent="0.2">
      <c r="A103" s="3"/>
      <c r="B103" s="46" t="s">
        <v>126</v>
      </c>
      <c r="F103" s="2"/>
      <c r="G103" s="46" t="s">
        <v>127</v>
      </c>
      <c r="H103" s="46"/>
    </row>
    <row r="104" spans="1:8" ht="16.5" customHeight="1" x14ac:dyDescent="0.2">
      <c r="A104" s="3"/>
      <c r="B104" s="46" t="s">
        <v>128</v>
      </c>
      <c r="F104" s="2"/>
      <c r="G104" s="46" t="s">
        <v>129</v>
      </c>
      <c r="H104" s="46"/>
    </row>
    <row r="105" spans="1:8" ht="16.5" customHeight="1" x14ac:dyDescent="0.2">
      <c r="A105" s="3"/>
      <c r="B105" s="46" t="s">
        <v>130</v>
      </c>
      <c r="F105" s="2"/>
      <c r="G105" s="46" t="s">
        <v>131</v>
      </c>
      <c r="H105" s="46"/>
    </row>
    <row r="106" spans="1:8" ht="16.5" customHeight="1" x14ac:dyDescent="0.2">
      <c r="A106" s="3"/>
      <c r="B106" s="45" t="s">
        <v>132</v>
      </c>
      <c r="F106" s="2"/>
    </row>
    <row r="107" spans="1:8" x14ac:dyDescent="0.2">
      <c r="A107" s="3"/>
      <c r="B107" s="46" t="s">
        <v>133</v>
      </c>
      <c r="F107" s="2"/>
      <c r="G107" s="47" t="s">
        <v>134</v>
      </c>
      <c r="H107" s="47"/>
    </row>
    <row r="108" spans="1:8" x14ac:dyDescent="0.2">
      <c r="A108" s="3"/>
      <c r="B108" s="45" t="s">
        <v>135</v>
      </c>
      <c r="F108" s="2"/>
    </row>
    <row r="109" spans="1:8" x14ac:dyDescent="0.2">
      <c r="A109" s="3"/>
      <c r="B109" s="46" t="s">
        <v>136</v>
      </c>
      <c r="F109" s="2"/>
      <c r="G109" s="47" t="s">
        <v>137</v>
      </c>
      <c r="H109" s="47"/>
    </row>
    <row r="110" spans="1:8" x14ac:dyDescent="0.2">
      <c r="A110" s="3"/>
      <c r="B110" s="46" t="s">
        <v>138</v>
      </c>
      <c r="F110" s="2"/>
      <c r="G110" s="47" t="s">
        <v>139</v>
      </c>
      <c r="H110" s="47"/>
    </row>
    <row r="111" spans="1:8" x14ac:dyDescent="0.2">
      <c r="A111" s="3"/>
    </row>
  </sheetData>
  <mergeCells count="16">
    <mergeCell ref="G107:H107"/>
    <mergeCell ref="G109:H109"/>
    <mergeCell ref="G110:H110"/>
    <mergeCell ref="A11:H11"/>
    <mergeCell ref="A12:A13"/>
    <mergeCell ref="B12:B13"/>
    <mergeCell ref="C12:C13"/>
    <mergeCell ref="D12:D13"/>
    <mergeCell ref="E12:F12"/>
    <mergeCell ref="G12:H12"/>
    <mergeCell ref="A1:H1"/>
    <mergeCell ref="A2:H2"/>
    <mergeCell ref="A3:H3"/>
    <mergeCell ref="B5:H5"/>
    <mergeCell ref="B7:H7"/>
    <mergeCell ref="A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testtest</dc:creator>
  <cp:lastModifiedBy>testtest</cp:lastModifiedBy>
  <dcterms:created xsi:type="dcterms:W3CDTF">2023-06-16T09:06:56Z</dcterms:created>
  <dcterms:modified xsi:type="dcterms:W3CDTF">2023-06-16T09:29:23Z</dcterms:modified>
</cp:coreProperties>
</file>