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Odnoo\Ажил\Чулуун дээжийн сан\Гүйцэтгэл\"/>
    </mc:Choice>
  </mc:AlternateContent>
  <bookViews>
    <workbookView xWindow="0" yWindow="0" windowWidth="28800" windowHeight="1348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9" i="1" l="1"/>
  <c r="H69" i="1" s="1"/>
  <c r="F69" i="1"/>
  <c r="G68" i="1"/>
  <c r="H68" i="1" s="1"/>
  <c r="F68" i="1"/>
  <c r="G67" i="1"/>
  <c r="H67" i="1" s="1"/>
  <c r="F67" i="1"/>
  <c r="G66" i="1"/>
  <c r="H66" i="1" s="1"/>
  <c r="F66" i="1"/>
  <c r="G65" i="1"/>
  <c r="H65" i="1" s="1"/>
  <c r="F65" i="1"/>
  <c r="G63" i="1"/>
  <c r="H63" i="1" s="1"/>
  <c r="F63" i="1"/>
  <c r="G62" i="1"/>
  <c r="H62" i="1" s="1"/>
  <c r="F62" i="1"/>
  <c r="G61" i="1"/>
  <c r="H61" i="1" s="1"/>
  <c r="H64" i="1" s="1"/>
  <c r="F61" i="1"/>
  <c r="G58" i="1"/>
  <c r="H58" i="1" s="1"/>
  <c r="F58" i="1"/>
  <c r="G57" i="1"/>
  <c r="H57" i="1" s="1"/>
  <c r="H59" i="1" s="1"/>
  <c r="F57" i="1"/>
  <c r="G55" i="1"/>
  <c r="H55" i="1" s="1"/>
  <c r="F55" i="1"/>
  <c r="G54" i="1"/>
  <c r="H54" i="1" s="1"/>
  <c r="F54" i="1"/>
  <c r="G53" i="1"/>
  <c r="H53" i="1" s="1"/>
  <c r="F53" i="1"/>
  <c r="G51" i="1"/>
  <c r="H51" i="1" s="1"/>
  <c r="F51" i="1"/>
  <c r="G50" i="1"/>
  <c r="H50" i="1" s="1"/>
  <c r="F50" i="1"/>
  <c r="G49" i="1"/>
  <c r="H49" i="1" s="1"/>
  <c r="G48" i="1"/>
  <c r="H48" i="1" s="1"/>
  <c r="F48" i="1"/>
  <c r="F52" i="1" s="1"/>
  <c r="G46" i="1"/>
  <c r="H46" i="1" s="1"/>
  <c r="F46" i="1"/>
  <c r="G45" i="1"/>
  <c r="H45" i="1" s="1"/>
  <c r="F45" i="1"/>
  <c r="G44" i="1"/>
  <c r="H44" i="1" s="1"/>
  <c r="F44" i="1"/>
  <c r="G43" i="1"/>
  <c r="H43" i="1" s="1"/>
  <c r="F43" i="1"/>
  <c r="G41" i="1"/>
  <c r="H41" i="1" s="1"/>
  <c r="F41" i="1"/>
  <c r="G40" i="1"/>
  <c r="H40" i="1" s="1"/>
  <c r="F40" i="1"/>
  <c r="G39" i="1"/>
  <c r="H39" i="1" s="1"/>
  <c r="F39" i="1"/>
  <c r="G38" i="1"/>
  <c r="H38" i="1" s="1"/>
  <c r="F38" i="1"/>
  <c r="G37" i="1"/>
  <c r="H37" i="1" s="1"/>
  <c r="F37" i="1"/>
  <c r="G36" i="1"/>
  <c r="H36" i="1" s="1"/>
  <c r="F36" i="1"/>
  <c r="G35" i="1"/>
  <c r="H35" i="1" s="1"/>
  <c r="F35" i="1"/>
  <c r="H33" i="1"/>
  <c r="G33" i="1"/>
  <c r="F33" i="1"/>
  <c r="G32" i="1"/>
  <c r="H32" i="1" s="1"/>
  <c r="F32" i="1"/>
  <c r="G31" i="1"/>
  <c r="H31" i="1" s="1"/>
  <c r="F31" i="1"/>
  <c r="G30" i="1"/>
  <c r="H30" i="1" s="1"/>
  <c r="F30" i="1"/>
  <c r="G29" i="1"/>
  <c r="F29" i="1"/>
  <c r="G28" i="1"/>
  <c r="H28" i="1" s="1"/>
  <c r="F28" i="1"/>
  <c r="G27" i="1"/>
  <c r="F27" i="1"/>
  <c r="G26" i="1"/>
  <c r="H26" i="1" s="1"/>
  <c r="F26" i="1"/>
  <c r="G25" i="1"/>
  <c r="H25" i="1" s="1"/>
  <c r="F25" i="1"/>
  <c r="G23" i="1"/>
  <c r="H23" i="1" s="1"/>
  <c r="F23" i="1"/>
  <c r="G22" i="1"/>
  <c r="F22" i="1"/>
  <c r="G21" i="1"/>
  <c r="H21" i="1" s="1"/>
  <c r="F21" i="1"/>
  <c r="G20" i="1"/>
  <c r="H20" i="1" s="1"/>
  <c r="F20" i="1"/>
  <c r="F19" i="1"/>
  <c r="G18" i="1"/>
  <c r="H18" i="1" s="1"/>
  <c r="F18" i="1"/>
  <c r="G17" i="1"/>
  <c r="F17" i="1"/>
  <c r="F59" i="1" l="1"/>
  <c r="F47" i="1"/>
  <c r="F56" i="1"/>
  <c r="F34" i="1"/>
  <c r="F42" i="1"/>
  <c r="F70" i="1"/>
  <c r="F24" i="1"/>
  <c r="F64" i="1"/>
  <c r="H70" i="1"/>
  <c r="H71" i="1" s="1"/>
  <c r="H42" i="1"/>
  <c r="H52" i="1"/>
  <c r="H56" i="1"/>
  <c r="H47" i="1"/>
  <c r="H17" i="1"/>
  <c r="H19" i="1" s="1"/>
  <c r="H29" i="1"/>
  <c r="H22" i="1"/>
  <c r="H24" i="1" s="1"/>
  <c r="H27" i="1"/>
  <c r="F60" i="1" l="1"/>
  <c r="F72" i="1" s="1"/>
  <c r="F73" i="1" s="1"/>
  <c r="F74" i="1" s="1"/>
  <c r="F71" i="1"/>
  <c r="H34" i="1"/>
  <c r="H60" i="1" s="1"/>
  <c r="H72" i="1" s="1"/>
  <c r="H73" i="1" s="1"/>
  <c r="H74" i="1" s="1"/>
</calcChain>
</file>

<file path=xl/sharedStrings.xml><?xml version="1.0" encoding="utf-8"?>
<sst xmlns="http://schemas.openxmlformats.org/spreadsheetml/2006/main" count="132" uniqueCount="93">
  <si>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</si>
  <si>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</si>
  <si>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</si>
  <si>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УЛСЫН ТӨСВИЙН ХӨРӨНГӨӨР ХЭРЭГЖҮҮЛЖ БАЙГАА "ЧДС-1-2022" ТӨСЛИЙН</t>
  </si>
  <si>
    <t>АЖЛЫН ГҮЙЦЭТГЭЛИЙН АКТ</t>
  </si>
  <si>
    <t>Төсвийн дүн: 990,490,343 /төгрөгөөр/</t>
  </si>
  <si>
    <t>Д/Д</t>
  </si>
  <si>
    <t>Ажлын нэр, төрөл</t>
  </si>
  <si>
    <t>Хэмжих нэгж</t>
  </si>
  <si>
    <t>Нэгжийн өртөг</t>
  </si>
  <si>
    <t>Тайлант сарын гүйцэтгэл</t>
  </si>
  <si>
    <t>Оны эхнээс гарсан гүйцэтгэл</t>
  </si>
  <si>
    <t>Тоо</t>
  </si>
  <si>
    <t>Дүн</t>
  </si>
  <si>
    <t>Төсөл, төсөв зохиолт</t>
  </si>
  <si>
    <t>х/ө</t>
  </si>
  <si>
    <t>Чулуун сангийн бүтэц хадгалаттай танилцаж, дүгнэлт хийх, ажлын арга аргачлал боловсруулах</t>
  </si>
  <si>
    <t>Бэлтгэл ажлын дүн (1-2)</t>
  </si>
  <si>
    <t>Чулуун дээж, материалыг ангилан төрөлжүүлэн, хаягжуулан байршуулах, бүртгэх</t>
  </si>
  <si>
    <t>Чулуун дээжийн бүртгэлийн мэдээллийг тайлан материалтай тулгах</t>
  </si>
  <si>
    <t>Шинэ чулуун дээжийн мэдээллийн сангийн бүтэц, зохион байгуулалтыг гаргах, /ҮГА, ГМТ-тэй зөвшилцөх/</t>
  </si>
  <si>
    <t>Ордын чулуун дээжийн мэдээллийн сан үүсгэх</t>
  </si>
  <si>
    <t>Боловсруулалтын ажлын дүн  (  3-6 )</t>
  </si>
  <si>
    <t>Чулуун дээжийн фото зураг авах, бичвэр мэдээлэл оруулах</t>
  </si>
  <si>
    <t>Шлифийн фото зураг авах, бичвэр мэдээлэл оруулах</t>
  </si>
  <si>
    <t>Аншлифийн фото зураг авах, бичвэр мэдээлэл оруулах</t>
  </si>
  <si>
    <t>Чөмгөн дээжийн фото зураг авах, бичвэр мэдээлэл оруулах</t>
  </si>
  <si>
    <t>Лабораторийн шинжилгээний бүртгэл үүсгэх</t>
  </si>
  <si>
    <t>Шинэ чулуун дээжийн мэдээллийн санд мэдээллийг оруулах</t>
  </si>
  <si>
    <t>Чулуун дээжийн баримт материалын болон байршлын зураг гаргах</t>
  </si>
  <si>
    <t>Программ хөгжүүлэлт өргөтгөлийн ажил</t>
  </si>
  <si>
    <t>Мэдээллийн технологийн бүтцийн судалгаа</t>
  </si>
  <si>
    <t>Шинэ чулуун дээжийн санд өгөдлийг оруулах, бүртгэлжүүлэх ажлын дүн (   7-15  )</t>
  </si>
  <si>
    <t>Музейн үзмэрт тавих дээжийг ялгах</t>
  </si>
  <si>
    <t>Танилцуулга бэлтгэх</t>
  </si>
  <si>
    <t>Сонгосон дээжийг засч, зүсч өнгөлөх</t>
  </si>
  <si>
    <t>Гарал үүслийн макет бэлтгэх</t>
  </si>
  <si>
    <t>Фото зургийг хэвлэх, жааз</t>
  </si>
  <si>
    <t>Музейн үзмэрийг баяжуулах аргачлал боловсруулах</t>
  </si>
  <si>
    <t>Музейн үзмэрт зориулан уурхайгаас дээж авчрах, боловсруулах</t>
  </si>
  <si>
    <t>Музейн үзвэр бэлтгэх ажлын дүн (   16-22 )</t>
  </si>
  <si>
    <t>Хээрийн хангамж томилолт</t>
  </si>
  <si>
    <t>Суурин боловсруулалт, төслийн үр дүнгийн тайлан боловсруулалт</t>
  </si>
  <si>
    <t>Палеонтологийн дээж бэлтгэх</t>
  </si>
  <si>
    <t>Онцлог дээжийн баримтжуулалт</t>
  </si>
  <si>
    <t>Бусад ажлын дүн ( 23-26  )</t>
  </si>
  <si>
    <t>Чулуун дээжийн бүртгэлийн заавар боловсруулах</t>
  </si>
  <si>
    <t xml:space="preserve">Чулуун дээж хүлээлгэн өгөх заавар боловсруулах </t>
  </si>
  <si>
    <t>Чулуун дээжийн санд ажиллах заавар</t>
  </si>
  <si>
    <t>Аюулгүй байдлын заавар зэрэг боловсруулах</t>
  </si>
  <si>
    <t>Заавар боловсруулах ажлын дүн (27-30)</t>
  </si>
  <si>
    <t>Байгууламжийн тоног төхөөрөмжийн судалгаа хийх, техникийн үзүүлэлтүүдийг тодорхойлох</t>
  </si>
  <si>
    <t>Чулуун сангийн Музейн бүтэц зохион байгуулалтын төлөвлөлтийг хийх</t>
  </si>
  <si>
    <t>Чулуун сангийн музейн санхүүжилтийн талаар судлах /ҮГА-тай хамтран, олон улсын төсөл, хөтөлбөрийн нэгжтэй уулзах/</t>
  </si>
  <si>
    <t>Чулуун сангийн эрсдэлийг үнэлэх, Музейн бүтэц, тоног төхөөрөмжийг тодорхойлох ажлын дүн (31-33)</t>
  </si>
  <si>
    <t>Хүн тээвэр (Land cruiser-80)</t>
  </si>
  <si>
    <t>т.км</t>
  </si>
  <si>
    <t>Үйлд.тээвэр (Land cruiser-80)</t>
  </si>
  <si>
    <t>Тээврийн дүн (34-35)</t>
  </si>
  <si>
    <t>Өөрийн хүчний дүн</t>
  </si>
  <si>
    <t>Чулуун дээжийн сангийн барилга байгууламжийн эрсдэлийг үнэлэх</t>
  </si>
  <si>
    <t>барилга</t>
  </si>
  <si>
    <t>Автомашины татвар (Суудлын машин)</t>
  </si>
  <si>
    <t>машин</t>
  </si>
  <si>
    <t>Түрээс</t>
  </si>
  <si>
    <t>сар</t>
  </si>
  <si>
    <t>Дүн (36-37)</t>
  </si>
  <si>
    <t>Шлиф бэлтгэх</t>
  </si>
  <si>
    <t>сорьц</t>
  </si>
  <si>
    <t>Шлифийг тодорхойлох</t>
  </si>
  <si>
    <t>Аншлиф бэлтгэх</t>
  </si>
  <si>
    <t>Аншлифийг тодорхойлох</t>
  </si>
  <si>
    <t>Палеонтологийн шинжилгээ</t>
  </si>
  <si>
    <t>Лабораторийн дүн (38-42)</t>
  </si>
  <si>
    <t>Гадны байгууллагын дүн</t>
  </si>
  <si>
    <t>XIII</t>
  </si>
  <si>
    <t>НИЙТ АЖЛЫН ЦЭВЭР ДҮН /IX+XII/</t>
  </si>
  <si>
    <t>XIV</t>
  </si>
  <si>
    <t>НӨАТ-10 %</t>
  </si>
  <si>
    <t>XV</t>
  </si>
  <si>
    <t>НИЙТ АЖЛЫН ДҮН /XIII+XIV/</t>
  </si>
  <si>
    <t>Гүйцэтгэгч:</t>
  </si>
  <si>
    <t>Арвин майнинг ХХК-ийн захирал                                                                                                                                                   /Б.Будсүрэн/</t>
  </si>
  <si>
    <t>"ЧДС-1-2022" Төслийн ахлагч                                                                                                                                                        /Б.Батзориг/</t>
  </si>
  <si>
    <t>Арвин майнинг ХХК-ийн эдийн засагч, нягтлан бодогч                                                                                                                /Л.Одонтуяа/</t>
  </si>
  <si>
    <t>Танилцсан:</t>
  </si>
  <si>
    <t>Үндэсний геологийн албаны гео-мэдээллийн төвийн дарга                                                                                                        /Ц.Минжинсор/</t>
  </si>
  <si>
    <t>Хянасан:</t>
  </si>
  <si>
    <t>Үндэсний геологийн албаны гео-мэдээллийн төвийн мэргэжилтэн                                                                                             /Б.Сайнжаргал/</t>
  </si>
  <si>
    <t>Үндэсний геологийн албаны ЭБСТЭЗХ-ийн нормочлол, санхүүжилт хариуцсан мэргэжилтэн                                                 /И.Баттуяа/</t>
  </si>
  <si>
    <t>Үндэсний геологийн албаны Геологийн баримтын төв архивын дарга                                                                                       /М.Баясгалан/</t>
  </si>
  <si>
    <t>Үндэсний геологийн албаны Геологийн баримтын төв архивын эрдэм шинжилгээний мэргэжилтэн                                       /М.Бадамцэцэг/</t>
  </si>
  <si>
    <t xml:space="preserve">2023 оны 05 дугаар сарын 01-нээс 05 дугаар сарын 31-ны өдөр хүртэл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</si>
</sst>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wrapText="1"/>
    </xf>
    <xf numFmtId="164" fontId="2" fillId="2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right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164" fontId="3" fillId="2" borderId="0" xfId="1" applyNumberFormat="1" applyFont="1" applyFill="1" applyAlignment="1">
      <alignment horizontal="center"/>
    </xf>
    <xf numFmtId="164" fontId="3" fillId="2" borderId="0" xfId="1" applyNumberFormat="1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right" wrapText="1"/>
    </xf>
    <xf numFmtId="164" fontId="4" fillId="2" borderId="1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right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right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1" fontId="5" fillId="2" borderId="1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164" fontId="5" fillId="2" borderId="1" xfId="1" applyNumberFormat="1" applyFont="1" applyFill="1" applyBorder="1" applyAlignment="1">
      <alignment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horizontal="right" vertical="center"/>
    </xf>
    <xf numFmtId="164" fontId="7" fillId="2" borderId="1" xfId="1" applyNumberFormat="1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right" vertical="center"/>
    </xf>
    <xf numFmtId="164" fontId="3" fillId="0" borderId="1" xfId="1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2" fillId="0" borderId="0" xfId="0" applyFont="1"/>
    <xf numFmtId="164" fontId="2" fillId="0" borderId="0" xfId="1" applyNumberFormat="1" applyFont="1"/>
    <xf numFmtId="164" fontId="2" fillId="0" borderId="0" xfId="1" applyNumberFormat="1" applyFont="1" applyAlignment="1">
      <alignment horizontal="right"/>
    </xf>
    <xf numFmtId="0" fontId="2" fillId="0" borderId="0" xfId="0" applyFont="1" applyAlignment="1"/>
    <xf numFmtId="164" fontId="2" fillId="0" borderId="0" xfId="1" applyNumberFormat="1" applyFont="1" applyAlignment="1">
      <alignment horizontal="center"/>
    </xf>
    <xf numFmtId="164" fontId="2" fillId="0" borderId="0" xfId="1" applyNumberFormat="1" applyFont="1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dnoo/&#1040;&#1078;&#1080;&#1083;/&#1063;&#1091;&#1083;&#1091;&#1091;&#1085;%20&#1076;&#1101;&#1101;&#1078;&#1080;&#1081;&#1085;%20&#1089;&#1072;&#1085;/&#1043;&#1199;&#1081;&#1094;&#1101;&#1090;&#1075;&#1101;&#1083;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өсөв"/>
      <sheetName val="12сар"/>
      <sheetName val="1сар"/>
      <sheetName val="2сар"/>
      <sheetName val="3сар"/>
      <sheetName val="04сар"/>
      <sheetName val="05 сар"/>
      <sheetName val="06сар"/>
      <sheetName val="нэгтгэл"/>
      <sheetName val="Sheet1"/>
      <sheetName val="Sheet3"/>
    </sheetNames>
    <sheetDataSet>
      <sheetData sheetId="0"/>
      <sheetData sheetId="1"/>
      <sheetData sheetId="2">
        <row r="17">
          <cell r="E17">
            <v>30</v>
          </cell>
        </row>
        <row r="18">
          <cell r="E18">
            <v>25</v>
          </cell>
        </row>
        <row r="20">
          <cell r="E20">
            <v>20</v>
          </cell>
        </row>
        <row r="21">
          <cell r="E21">
            <v>110</v>
          </cell>
        </row>
        <row r="22">
          <cell r="E22">
            <v>20</v>
          </cell>
        </row>
        <row r="23">
          <cell r="E23">
            <v>20</v>
          </cell>
        </row>
        <row r="25">
          <cell r="E25">
            <v>100</v>
          </cell>
        </row>
        <row r="26">
          <cell r="E26">
            <v>90</v>
          </cell>
        </row>
        <row r="27">
          <cell r="E27">
            <v>114</v>
          </cell>
        </row>
        <row r="28">
          <cell r="E28">
            <v>111</v>
          </cell>
        </row>
        <row r="29">
          <cell r="E29">
            <v>182</v>
          </cell>
        </row>
        <row r="33">
          <cell r="E33">
            <v>84</v>
          </cell>
        </row>
        <row r="63">
          <cell r="E63">
            <v>1</v>
          </cell>
        </row>
      </sheetData>
      <sheetData sheetId="3">
        <row r="17">
          <cell r="E17">
            <v>0</v>
          </cell>
        </row>
        <row r="18">
          <cell r="E18">
            <v>10</v>
          </cell>
        </row>
        <row r="20">
          <cell r="E20">
            <v>20</v>
          </cell>
        </row>
        <row r="21">
          <cell r="E21">
            <v>80</v>
          </cell>
        </row>
        <row r="22">
          <cell r="E22">
            <v>40</v>
          </cell>
        </row>
        <row r="23">
          <cell r="E23">
            <v>30</v>
          </cell>
        </row>
        <row r="25">
          <cell r="E25">
            <v>100</v>
          </cell>
        </row>
        <row r="26">
          <cell r="E26">
            <v>80</v>
          </cell>
        </row>
        <row r="27">
          <cell r="E27">
            <v>80</v>
          </cell>
        </row>
        <row r="28">
          <cell r="E28">
            <v>80</v>
          </cell>
        </row>
        <row r="29">
          <cell r="E29">
            <v>100</v>
          </cell>
        </row>
        <row r="30">
          <cell r="E30">
            <v>80</v>
          </cell>
        </row>
        <row r="32">
          <cell r="E32">
            <v>42</v>
          </cell>
        </row>
        <row r="33">
          <cell r="E33">
            <v>100</v>
          </cell>
        </row>
        <row r="41">
          <cell r="E41">
            <v>0</v>
          </cell>
        </row>
        <row r="45">
          <cell r="E45">
            <v>0</v>
          </cell>
        </row>
        <row r="46">
          <cell r="E46">
            <v>0</v>
          </cell>
        </row>
        <row r="63">
          <cell r="E63">
            <v>1</v>
          </cell>
        </row>
      </sheetData>
      <sheetData sheetId="4">
        <row r="17">
          <cell r="E17">
            <v>0</v>
          </cell>
        </row>
        <row r="18">
          <cell r="E18">
            <v>0</v>
          </cell>
        </row>
        <row r="20">
          <cell r="E20">
            <v>20</v>
          </cell>
        </row>
        <row r="21">
          <cell r="E21">
            <v>50</v>
          </cell>
        </row>
        <row r="22">
          <cell r="E22">
            <v>20</v>
          </cell>
        </row>
        <row r="23">
          <cell r="E23">
            <v>20</v>
          </cell>
        </row>
        <row r="25">
          <cell r="E25">
            <v>50</v>
          </cell>
        </row>
        <row r="26">
          <cell r="E26">
            <v>50</v>
          </cell>
        </row>
        <row r="27">
          <cell r="E27">
            <v>50</v>
          </cell>
        </row>
        <row r="28">
          <cell r="E28">
            <v>70</v>
          </cell>
        </row>
        <row r="29">
          <cell r="E29">
            <v>50</v>
          </cell>
        </row>
        <row r="30">
          <cell r="E30">
            <v>50</v>
          </cell>
        </row>
        <row r="31">
          <cell r="E31">
            <v>0</v>
          </cell>
        </row>
        <row r="32">
          <cell r="E32">
            <v>42</v>
          </cell>
        </row>
        <row r="33">
          <cell r="E33">
            <v>20</v>
          </cell>
        </row>
        <row r="41">
          <cell r="E41">
            <v>0</v>
          </cell>
        </row>
        <row r="45">
          <cell r="E45">
            <v>0</v>
          </cell>
        </row>
        <row r="46">
          <cell r="E46">
            <v>0</v>
          </cell>
        </row>
        <row r="48">
          <cell r="E48">
            <v>10</v>
          </cell>
        </row>
        <row r="63">
          <cell r="E63">
            <v>1</v>
          </cell>
        </row>
      </sheetData>
      <sheetData sheetId="5">
        <row r="17">
          <cell r="E17">
            <v>0</v>
          </cell>
        </row>
        <row r="18">
          <cell r="E18">
            <v>0</v>
          </cell>
        </row>
        <row r="20">
          <cell r="E20">
            <v>0</v>
          </cell>
        </row>
        <row r="21">
          <cell r="E21">
            <v>100</v>
          </cell>
        </row>
        <row r="22">
          <cell r="E22">
            <v>20</v>
          </cell>
        </row>
        <row r="23">
          <cell r="E23">
            <v>30</v>
          </cell>
        </row>
        <row r="25">
          <cell r="E25">
            <v>70</v>
          </cell>
        </row>
        <row r="26">
          <cell r="E26">
            <v>50</v>
          </cell>
        </row>
        <row r="27">
          <cell r="E27">
            <v>40</v>
          </cell>
        </row>
        <row r="28">
          <cell r="E28">
            <v>80</v>
          </cell>
        </row>
        <row r="29">
          <cell r="E29">
            <v>0</v>
          </cell>
        </row>
        <row r="30">
          <cell r="E30">
            <v>50</v>
          </cell>
        </row>
        <row r="31">
          <cell r="E31">
            <v>0</v>
          </cell>
        </row>
        <row r="32">
          <cell r="E32">
            <v>42</v>
          </cell>
        </row>
        <row r="33">
          <cell r="E33">
            <v>0</v>
          </cell>
        </row>
        <row r="41">
          <cell r="E41">
            <v>0</v>
          </cell>
        </row>
        <row r="45">
          <cell r="E45">
            <v>0</v>
          </cell>
        </row>
        <row r="46">
          <cell r="E46">
            <v>0</v>
          </cell>
        </row>
        <row r="48">
          <cell r="E48">
            <v>0</v>
          </cell>
        </row>
        <row r="62">
          <cell r="E62">
            <v>2</v>
          </cell>
        </row>
        <row r="63">
          <cell r="E63">
            <v>1</v>
          </cell>
        </row>
      </sheetData>
      <sheetData sheetId="6">
        <row r="17">
          <cell r="E17">
            <v>0</v>
          </cell>
        </row>
        <row r="18">
          <cell r="E18">
            <v>0</v>
          </cell>
        </row>
        <row r="20">
          <cell r="E20">
            <v>0</v>
          </cell>
        </row>
        <row r="21">
          <cell r="E21">
            <v>50</v>
          </cell>
        </row>
        <row r="22">
          <cell r="E22">
            <v>0</v>
          </cell>
        </row>
        <row r="23">
          <cell r="E23">
            <v>0</v>
          </cell>
        </row>
        <row r="25">
          <cell r="E25">
            <v>50</v>
          </cell>
        </row>
        <row r="26">
          <cell r="E26">
            <v>40</v>
          </cell>
        </row>
        <row r="27">
          <cell r="E27">
            <v>10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80</v>
          </cell>
        </row>
        <row r="31">
          <cell r="E31">
            <v>0</v>
          </cell>
        </row>
        <row r="32">
          <cell r="E32">
            <v>40</v>
          </cell>
        </row>
        <row r="33">
          <cell r="E33">
            <v>40</v>
          </cell>
        </row>
        <row r="41">
          <cell r="E41">
            <v>0</v>
          </cell>
        </row>
        <row r="45">
          <cell r="E45">
            <v>0</v>
          </cell>
        </row>
        <row r="46">
          <cell r="E46">
            <v>0</v>
          </cell>
        </row>
        <row r="48">
          <cell r="E48">
            <v>-10</v>
          </cell>
        </row>
        <row r="63">
          <cell r="E63">
            <v>1</v>
          </cell>
        </row>
      </sheetData>
      <sheetData sheetId="7">
        <row r="17">
          <cell r="E17">
            <v>0</v>
          </cell>
        </row>
        <row r="18">
          <cell r="E18">
            <v>0</v>
          </cell>
        </row>
        <row r="20">
          <cell r="E20">
            <v>0</v>
          </cell>
        </row>
        <row r="21">
          <cell r="E21">
            <v>43</v>
          </cell>
        </row>
        <row r="22">
          <cell r="E22">
            <v>0</v>
          </cell>
        </row>
        <row r="23">
          <cell r="E23">
            <v>0</v>
          </cell>
        </row>
        <row r="25">
          <cell r="E25">
            <v>70</v>
          </cell>
        </row>
        <row r="26">
          <cell r="E26">
            <v>52</v>
          </cell>
        </row>
        <row r="27">
          <cell r="E27">
            <v>0</v>
          </cell>
        </row>
        <row r="28">
          <cell r="E28">
            <v>16</v>
          </cell>
        </row>
        <row r="29">
          <cell r="E29">
            <v>0</v>
          </cell>
        </row>
        <row r="30">
          <cell r="E30">
            <v>120</v>
          </cell>
        </row>
        <row r="31">
          <cell r="E31">
            <v>0</v>
          </cell>
        </row>
        <row r="32">
          <cell r="E32">
            <v>20</v>
          </cell>
        </row>
        <row r="33">
          <cell r="E33">
            <v>10</v>
          </cell>
        </row>
        <row r="41">
          <cell r="E41">
            <v>0</v>
          </cell>
        </row>
        <row r="45">
          <cell r="E45">
            <v>0</v>
          </cell>
        </row>
        <row r="46">
          <cell r="E46">
            <v>0</v>
          </cell>
        </row>
        <row r="48">
          <cell r="E48">
            <v>0</v>
          </cell>
        </row>
        <row r="63">
          <cell r="E63">
            <v>1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tabSelected="1" zoomScale="55" zoomScaleNormal="55" workbookViewId="0">
      <selection activeCell="B78" sqref="B78:F78"/>
    </sheetView>
  </sheetViews>
  <sheetFormatPr defaultRowHeight="15" x14ac:dyDescent="0.2"/>
  <cols>
    <col min="1" max="1" width="5.75" style="34" customWidth="1"/>
    <col min="2" max="2" width="77.75" style="42" customWidth="1"/>
    <col min="3" max="3" width="12.5" style="36" bestFit="1" customWidth="1"/>
    <col min="4" max="4" width="13.25" style="36" customWidth="1"/>
    <col min="5" max="5" width="5.75" style="40" customWidth="1"/>
    <col min="6" max="6" width="16.75" style="38" customWidth="1"/>
    <col min="7" max="7" width="11.125" style="36" bestFit="1" customWidth="1"/>
    <col min="8" max="8" width="19" style="38" bestFit="1" customWidth="1"/>
    <col min="9" max="16384" width="9" style="36"/>
  </cols>
  <sheetData>
    <row r="1" spans="1:8" s="1" customFormat="1" x14ac:dyDescent="0.2">
      <c r="A1" s="49" t="s">
        <v>0</v>
      </c>
      <c r="B1" s="49"/>
      <c r="C1" s="49"/>
      <c r="D1" s="49"/>
      <c r="E1" s="49"/>
      <c r="F1" s="49"/>
      <c r="G1" s="49"/>
      <c r="H1" s="49"/>
    </row>
    <row r="2" spans="1:8" s="1" customFormat="1" x14ac:dyDescent="0.2">
      <c r="A2" s="49" t="s">
        <v>1</v>
      </c>
      <c r="B2" s="49"/>
      <c r="C2" s="49"/>
      <c r="D2" s="49"/>
      <c r="E2" s="49"/>
      <c r="F2" s="49"/>
      <c r="G2" s="49"/>
      <c r="H2" s="49"/>
    </row>
    <row r="3" spans="1:8" s="1" customFormat="1" x14ac:dyDescent="0.2">
      <c r="A3" s="49" t="s">
        <v>2</v>
      </c>
      <c r="B3" s="49"/>
      <c r="C3" s="49"/>
      <c r="D3" s="49"/>
      <c r="E3" s="49"/>
      <c r="F3" s="49"/>
      <c r="G3" s="49"/>
      <c r="H3" s="49"/>
    </row>
    <row r="4" spans="1:8" s="1" customFormat="1" x14ac:dyDescent="0.2">
      <c r="A4" s="45"/>
      <c r="B4" s="45"/>
      <c r="C4" s="45"/>
      <c r="D4" s="45"/>
      <c r="E4" s="45"/>
      <c r="F4" s="45"/>
      <c r="G4" s="45"/>
      <c r="H4" s="45"/>
    </row>
    <row r="5" spans="1:8" s="1" customFormat="1" x14ac:dyDescent="0.2">
      <c r="A5" s="2"/>
      <c r="B5" s="3"/>
      <c r="E5" s="4"/>
      <c r="F5" s="5"/>
      <c r="H5" s="5"/>
    </row>
    <row r="6" spans="1:8" s="1" customFormat="1" ht="15.75" x14ac:dyDescent="0.25">
      <c r="A6" s="2"/>
      <c r="B6" s="50" t="s">
        <v>3</v>
      </c>
      <c r="C6" s="50"/>
      <c r="D6" s="50"/>
      <c r="E6" s="50"/>
      <c r="F6" s="50"/>
      <c r="G6" s="50"/>
      <c r="H6" s="50"/>
    </row>
    <row r="7" spans="1:8" s="1" customFormat="1" ht="15.75" x14ac:dyDescent="0.25">
      <c r="A7" s="2"/>
      <c r="B7" s="6"/>
      <c r="C7" s="7"/>
      <c r="D7" s="7"/>
      <c r="E7" s="8"/>
      <c r="F7" s="9"/>
      <c r="H7" s="5"/>
    </row>
    <row r="8" spans="1:8" s="1" customFormat="1" ht="15.75" x14ac:dyDescent="0.25">
      <c r="A8" s="2"/>
      <c r="B8" s="50" t="s">
        <v>4</v>
      </c>
      <c r="C8" s="50"/>
      <c r="D8" s="50"/>
      <c r="E8" s="50"/>
      <c r="F8" s="50"/>
      <c r="G8" s="50"/>
      <c r="H8" s="50"/>
    </row>
    <row r="9" spans="1:8" s="1" customFormat="1" ht="15.75" x14ac:dyDescent="0.25">
      <c r="A9" s="2"/>
      <c r="B9" s="48"/>
      <c r="C9" s="48"/>
      <c r="D9" s="48"/>
      <c r="E9" s="48"/>
      <c r="F9" s="48"/>
      <c r="G9" s="48"/>
      <c r="H9" s="48"/>
    </row>
    <row r="10" spans="1:8" s="1" customFormat="1" ht="15.75" x14ac:dyDescent="0.25">
      <c r="A10" s="2"/>
      <c r="B10" s="10"/>
      <c r="C10" s="48"/>
      <c r="D10" s="48"/>
      <c r="E10" s="8"/>
      <c r="F10" s="9"/>
      <c r="H10" s="5"/>
    </row>
    <row r="11" spans="1:8" s="1" customFormat="1" x14ac:dyDescent="0.2">
      <c r="A11" s="49" t="s">
        <v>92</v>
      </c>
      <c r="B11" s="49"/>
      <c r="C11" s="49"/>
      <c r="D11" s="49"/>
      <c r="E11" s="49"/>
      <c r="F11" s="49"/>
      <c r="G11" s="49"/>
      <c r="H11" s="49"/>
    </row>
    <row r="12" spans="1:8" s="1" customFormat="1" x14ac:dyDescent="0.2">
      <c r="A12" s="45"/>
      <c r="B12" s="11"/>
      <c r="C12" s="45"/>
      <c r="D12" s="45"/>
      <c r="E12" s="4"/>
      <c r="F12" s="5"/>
      <c r="G12" s="45"/>
      <c r="H12" s="5"/>
    </row>
    <row r="13" spans="1:8" s="1" customFormat="1" x14ac:dyDescent="0.2">
      <c r="A13" s="49" t="s">
        <v>5</v>
      </c>
      <c r="B13" s="49"/>
      <c r="C13" s="49"/>
      <c r="D13" s="49"/>
      <c r="E13" s="49"/>
      <c r="F13" s="49"/>
      <c r="G13" s="49"/>
      <c r="H13" s="49"/>
    </row>
    <row r="14" spans="1:8" s="1" customFormat="1" x14ac:dyDescent="0.2">
      <c r="A14" s="51" t="s">
        <v>6</v>
      </c>
      <c r="B14" s="52" t="s">
        <v>7</v>
      </c>
      <c r="C14" s="53" t="s">
        <v>8</v>
      </c>
      <c r="D14" s="53" t="s">
        <v>9</v>
      </c>
      <c r="E14" s="52" t="s">
        <v>10</v>
      </c>
      <c r="F14" s="52"/>
      <c r="G14" s="52" t="s">
        <v>11</v>
      </c>
      <c r="H14" s="52"/>
    </row>
    <row r="15" spans="1:8" s="1" customFormat="1" x14ac:dyDescent="0.2">
      <c r="A15" s="51"/>
      <c r="B15" s="52"/>
      <c r="C15" s="54"/>
      <c r="D15" s="54"/>
      <c r="E15" s="12" t="s">
        <v>12</v>
      </c>
      <c r="F15" s="12" t="s">
        <v>13</v>
      </c>
      <c r="G15" s="46" t="s">
        <v>12</v>
      </c>
      <c r="H15" s="12" t="s">
        <v>13</v>
      </c>
    </row>
    <row r="16" spans="1:8" s="1" customFormat="1" x14ac:dyDescent="0.2">
      <c r="A16" s="46">
        <v>0</v>
      </c>
      <c r="B16" s="47">
        <v>1</v>
      </c>
      <c r="C16" s="47">
        <v>2</v>
      </c>
      <c r="D16" s="47">
        <v>3</v>
      </c>
      <c r="E16" s="12">
        <v>4</v>
      </c>
      <c r="F16" s="12">
        <v>5</v>
      </c>
      <c r="G16" s="46">
        <v>6</v>
      </c>
      <c r="H16" s="12">
        <v>7</v>
      </c>
    </row>
    <row r="17" spans="1:8" s="1" customFormat="1" x14ac:dyDescent="0.2">
      <c r="A17" s="13">
        <v>1</v>
      </c>
      <c r="B17" s="14" t="s">
        <v>14</v>
      </c>
      <c r="C17" s="13" t="s">
        <v>15</v>
      </c>
      <c r="D17" s="15">
        <v>55000</v>
      </c>
      <c r="E17" s="16">
        <v>0</v>
      </c>
      <c r="F17" s="17">
        <f>D17*E17</f>
        <v>0</v>
      </c>
      <c r="G17" s="15">
        <f>'[1]1сар'!E17+'[1]2сар'!E17+'[1]3сар'!E17+'[1]04сар'!E17+'[1]05 сар'!E17+'[1]06сар'!E17</f>
        <v>30</v>
      </c>
      <c r="H17" s="17">
        <f>G17*D17</f>
        <v>1650000</v>
      </c>
    </row>
    <row r="18" spans="1:8" s="1" customFormat="1" ht="30" x14ac:dyDescent="0.2">
      <c r="A18" s="13">
        <v>2</v>
      </c>
      <c r="B18" s="14" t="s">
        <v>16</v>
      </c>
      <c r="C18" s="13" t="s">
        <v>15</v>
      </c>
      <c r="D18" s="15">
        <v>55000</v>
      </c>
      <c r="E18" s="16">
        <v>0</v>
      </c>
      <c r="F18" s="17">
        <f t="shared" ref="F18:F23" si="0">D18*E18</f>
        <v>0</v>
      </c>
      <c r="G18" s="15">
        <f>'[1]1сар'!E18+'[1]2сар'!E18+'[1]3сар'!E18+'[1]04сар'!E18+'[1]05 сар'!E18+'[1]06сар'!E18</f>
        <v>35</v>
      </c>
      <c r="H18" s="17">
        <f t="shared" ref="H18:H69" si="1">G18*D18</f>
        <v>1925000</v>
      </c>
    </row>
    <row r="19" spans="1:8" s="7" customFormat="1" ht="15.75" x14ac:dyDescent="0.25">
      <c r="A19" s="55" t="s">
        <v>17</v>
      </c>
      <c r="B19" s="55"/>
      <c r="C19" s="44"/>
      <c r="D19" s="44"/>
      <c r="E19" s="18"/>
      <c r="F19" s="19">
        <f t="shared" si="0"/>
        <v>0</v>
      </c>
      <c r="G19" s="15"/>
      <c r="H19" s="19">
        <f>SUM(H17:H18)</f>
        <v>3575000</v>
      </c>
    </row>
    <row r="20" spans="1:8" s="1" customFormat="1" x14ac:dyDescent="0.2">
      <c r="A20" s="13">
        <v>3</v>
      </c>
      <c r="B20" s="14" t="s">
        <v>18</v>
      </c>
      <c r="C20" s="13" t="s">
        <v>15</v>
      </c>
      <c r="D20" s="15">
        <v>50000</v>
      </c>
      <c r="E20" s="16">
        <v>0</v>
      </c>
      <c r="F20" s="17">
        <f t="shared" si="0"/>
        <v>0</v>
      </c>
      <c r="G20" s="15">
        <f>'[1]1сар'!E20+'[1]2сар'!E20+'[1]3сар'!E20+'[1]04сар'!E20+'[1]05 сар'!E20+'[1]06сар'!E20</f>
        <v>60</v>
      </c>
      <c r="H20" s="17">
        <f t="shared" si="1"/>
        <v>3000000</v>
      </c>
    </row>
    <row r="21" spans="1:8" s="1" customFormat="1" x14ac:dyDescent="0.2">
      <c r="A21" s="13">
        <v>4</v>
      </c>
      <c r="B21" s="14" t="s">
        <v>19</v>
      </c>
      <c r="C21" s="13" t="s">
        <v>15</v>
      </c>
      <c r="D21" s="15">
        <v>50000</v>
      </c>
      <c r="E21" s="16">
        <v>43</v>
      </c>
      <c r="F21" s="17">
        <f t="shared" si="0"/>
        <v>2150000</v>
      </c>
      <c r="G21" s="15">
        <f>'[1]1сар'!E21+'[1]2сар'!E21+'[1]3сар'!E21+'[1]04сар'!E21+'[1]05 сар'!E21+'[1]06сар'!E21</f>
        <v>433</v>
      </c>
      <c r="H21" s="17">
        <f t="shared" si="1"/>
        <v>21650000</v>
      </c>
    </row>
    <row r="22" spans="1:8" s="1" customFormat="1" ht="30" x14ac:dyDescent="0.2">
      <c r="A22" s="13">
        <v>5</v>
      </c>
      <c r="B22" s="14" t="s">
        <v>20</v>
      </c>
      <c r="C22" s="13" t="s">
        <v>15</v>
      </c>
      <c r="D22" s="21">
        <v>72000</v>
      </c>
      <c r="E22" s="16">
        <v>0</v>
      </c>
      <c r="F22" s="17">
        <f t="shared" si="0"/>
        <v>0</v>
      </c>
      <c r="G22" s="15">
        <f>'[1]1сар'!E22+'[1]2сар'!E22+'[1]3сар'!E22+'[1]04сар'!E22+'[1]05 сар'!E22+'[1]06сар'!E22</f>
        <v>100</v>
      </c>
      <c r="H22" s="17">
        <f t="shared" si="1"/>
        <v>7200000</v>
      </c>
    </row>
    <row r="23" spans="1:8" s="1" customFormat="1" x14ac:dyDescent="0.2">
      <c r="A23" s="13">
        <v>6</v>
      </c>
      <c r="B23" s="14" t="s">
        <v>21</v>
      </c>
      <c r="C23" s="13" t="s">
        <v>15</v>
      </c>
      <c r="D23" s="15">
        <v>72000</v>
      </c>
      <c r="E23" s="16">
        <v>0</v>
      </c>
      <c r="F23" s="17">
        <f t="shared" si="0"/>
        <v>0</v>
      </c>
      <c r="G23" s="15">
        <f>'[1]1сар'!E23+'[1]2сар'!E23+'[1]3сар'!E23+'[1]04сар'!E23+'[1]05 сар'!E23+'[1]06сар'!E23</f>
        <v>100</v>
      </c>
      <c r="H23" s="17">
        <f t="shared" si="1"/>
        <v>7200000</v>
      </c>
    </row>
    <row r="24" spans="1:8" s="7" customFormat="1" ht="15.75" x14ac:dyDescent="0.25">
      <c r="A24" s="55" t="s">
        <v>22</v>
      </c>
      <c r="B24" s="55"/>
      <c r="C24" s="44"/>
      <c r="D24" s="44"/>
      <c r="E24" s="18"/>
      <c r="F24" s="19">
        <f>SUM(F17:F23)</f>
        <v>2150000</v>
      </c>
      <c r="G24" s="15"/>
      <c r="H24" s="19">
        <f>SUM(H20:H23)</f>
        <v>39050000</v>
      </c>
    </row>
    <row r="25" spans="1:8" s="1" customFormat="1" x14ac:dyDescent="0.2">
      <c r="A25" s="13">
        <v>7</v>
      </c>
      <c r="B25" s="14" t="s">
        <v>23</v>
      </c>
      <c r="C25" s="13" t="s">
        <v>15</v>
      </c>
      <c r="D25" s="15">
        <v>50000</v>
      </c>
      <c r="E25" s="16">
        <v>70</v>
      </c>
      <c r="F25" s="17">
        <f>E25*D25</f>
        <v>3500000</v>
      </c>
      <c r="G25" s="15">
        <f>'[1]1сар'!E25+'[1]2сар'!E25+'[1]3сар'!E25+'[1]04сар'!E25+'[1]05 сар'!E25+'[1]06сар'!E25</f>
        <v>440</v>
      </c>
      <c r="H25" s="17">
        <f t="shared" si="1"/>
        <v>22000000</v>
      </c>
    </row>
    <row r="26" spans="1:8" s="1" customFormat="1" x14ac:dyDescent="0.2">
      <c r="A26" s="13">
        <v>8</v>
      </c>
      <c r="B26" s="14" t="s">
        <v>24</v>
      </c>
      <c r="C26" s="13" t="s">
        <v>15</v>
      </c>
      <c r="D26" s="15">
        <v>50000</v>
      </c>
      <c r="E26" s="16">
        <v>52</v>
      </c>
      <c r="F26" s="17">
        <f t="shared" ref="F26:F33" si="2">E26*D26</f>
        <v>2600000</v>
      </c>
      <c r="G26" s="15">
        <f>'[1]1сар'!E26+'[1]2сар'!E26+'[1]3сар'!E26+'[1]04сар'!E26+'[1]05 сар'!E26+'[1]06сар'!E26</f>
        <v>362</v>
      </c>
      <c r="H26" s="17">
        <f t="shared" si="1"/>
        <v>18100000</v>
      </c>
    </row>
    <row r="27" spans="1:8" s="1" customFormat="1" x14ac:dyDescent="0.2">
      <c r="A27" s="13">
        <v>9</v>
      </c>
      <c r="B27" s="14" t="s">
        <v>25</v>
      </c>
      <c r="C27" s="13" t="s">
        <v>15</v>
      </c>
      <c r="D27" s="15">
        <v>50000</v>
      </c>
      <c r="E27" s="16">
        <v>0</v>
      </c>
      <c r="F27" s="17">
        <f t="shared" si="2"/>
        <v>0</v>
      </c>
      <c r="G27" s="15">
        <f>'[1]1сар'!E27+'[1]2сар'!E27+'[1]3сар'!E27+'[1]04сар'!E27+'[1]05 сар'!E27+'[1]06сар'!E27</f>
        <v>294</v>
      </c>
      <c r="H27" s="17">
        <f t="shared" si="1"/>
        <v>14700000</v>
      </c>
    </row>
    <row r="28" spans="1:8" s="1" customFormat="1" x14ac:dyDescent="0.2">
      <c r="A28" s="13">
        <v>60</v>
      </c>
      <c r="B28" s="14" t="s">
        <v>26</v>
      </c>
      <c r="C28" s="13" t="s">
        <v>15</v>
      </c>
      <c r="D28" s="15">
        <v>50000</v>
      </c>
      <c r="E28" s="16">
        <v>16</v>
      </c>
      <c r="F28" s="17">
        <f t="shared" si="2"/>
        <v>800000</v>
      </c>
      <c r="G28" s="15">
        <f>'[1]1сар'!E28+'[1]2сар'!E28+'[1]3сар'!E28+'[1]04сар'!E28+'[1]05 сар'!E28+'[1]06сар'!E28</f>
        <v>357</v>
      </c>
      <c r="H28" s="17">
        <f t="shared" si="1"/>
        <v>17850000</v>
      </c>
    </row>
    <row r="29" spans="1:8" s="1" customFormat="1" x14ac:dyDescent="0.2">
      <c r="A29" s="13">
        <v>11</v>
      </c>
      <c r="B29" s="14" t="s">
        <v>27</v>
      </c>
      <c r="C29" s="13" t="s">
        <v>15</v>
      </c>
      <c r="D29" s="15">
        <v>55000</v>
      </c>
      <c r="E29" s="16">
        <v>0</v>
      </c>
      <c r="F29" s="17">
        <f t="shared" si="2"/>
        <v>0</v>
      </c>
      <c r="G29" s="15">
        <f>'[1]1сар'!E29+'[1]2сар'!E29+'[1]3сар'!E29+'[1]04сар'!E29+'[1]05 сар'!E29+'[1]06сар'!E29</f>
        <v>332</v>
      </c>
      <c r="H29" s="17">
        <f t="shared" si="1"/>
        <v>18260000</v>
      </c>
    </row>
    <row r="30" spans="1:8" s="1" customFormat="1" x14ac:dyDescent="0.2">
      <c r="A30" s="13">
        <v>12</v>
      </c>
      <c r="B30" s="14" t="s">
        <v>28</v>
      </c>
      <c r="C30" s="13" t="s">
        <v>15</v>
      </c>
      <c r="D30" s="13">
        <v>55000</v>
      </c>
      <c r="E30" s="16">
        <v>120</v>
      </c>
      <c r="F30" s="17">
        <f t="shared" si="2"/>
        <v>6600000</v>
      </c>
      <c r="G30" s="15">
        <f>'[1]1сар'!E30+'[1]2сар'!E30+'[1]3сар'!E30+'[1]04сар'!E30+'[1]05 сар'!E30+'[1]06сар'!E30</f>
        <v>380</v>
      </c>
      <c r="H30" s="17">
        <f t="shared" si="1"/>
        <v>20900000</v>
      </c>
    </row>
    <row r="31" spans="1:8" s="1" customFormat="1" x14ac:dyDescent="0.2">
      <c r="A31" s="13">
        <v>13</v>
      </c>
      <c r="B31" s="14" t="s">
        <v>29</v>
      </c>
      <c r="C31" s="13" t="s">
        <v>15</v>
      </c>
      <c r="D31" s="15">
        <v>50000</v>
      </c>
      <c r="E31" s="16">
        <v>0</v>
      </c>
      <c r="F31" s="17">
        <f t="shared" si="2"/>
        <v>0</v>
      </c>
      <c r="G31" s="15">
        <f>'[1]1сар'!E31+'[1]2сар'!E31+'[1]3сар'!E31+'[1]04сар'!E31+'[1]05 сар'!E31+'[1]06сар'!E31</f>
        <v>0</v>
      </c>
      <c r="H31" s="17">
        <f t="shared" si="1"/>
        <v>0</v>
      </c>
    </row>
    <row r="32" spans="1:8" s="1" customFormat="1" x14ac:dyDescent="0.2">
      <c r="A32" s="13">
        <v>14</v>
      </c>
      <c r="B32" s="14" t="s">
        <v>30</v>
      </c>
      <c r="C32" s="13" t="s">
        <v>15</v>
      </c>
      <c r="D32" s="15">
        <v>72000</v>
      </c>
      <c r="E32" s="16">
        <v>20</v>
      </c>
      <c r="F32" s="17">
        <f t="shared" si="2"/>
        <v>1440000</v>
      </c>
      <c r="G32" s="15">
        <f>'[1]1сар'!E32+'[1]2сар'!E32+'[1]3сар'!E32+'[1]04сар'!E32+'[1]05 сар'!E32+'[1]06сар'!E32</f>
        <v>186</v>
      </c>
      <c r="H32" s="17">
        <f t="shared" si="1"/>
        <v>13392000</v>
      </c>
    </row>
    <row r="33" spans="1:8" s="1" customFormat="1" x14ac:dyDescent="0.2">
      <c r="A33" s="13">
        <v>15</v>
      </c>
      <c r="B33" s="14" t="s">
        <v>31</v>
      </c>
      <c r="C33" s="13" t="s">
        <v>15</v>
      </c>
      <c r="D33" s="15">
        <v>72000</v>
      </c>
      <c r="E33" s="16">
        <v>10</v>
      </c>
      <c r="F33" s="17">
        <f t="shared" si="2"/>
        <v>720000</v>
      </c>
      <c r="G33" s="15">
        <f>'[1]1сар'!E33+'[1]2сар'!E33+'[1]3сар'!E33+'[1]04сар'!E33+'[1]05 сар'!E33+'[1]06сар'!E33</f>
        <v>254</v>
      </c>
      <c r="H33" s="17">
        <f t="shared" si="1"/>
        <v>18288000</v>
      </c>
    </row>
    <row r="34" spans="1:8" s="7" customFormat="1" ht="15.75" x14ac:dyDescent="0.25">
      <c r="A34" s="55" t="s">
        <v>32</v>
      </c>
      <c r="B34" s="55"/>
      <c r="C34" s="44"/>
      <c r="D34" s="44"/>
      <c r="E34" s="18"/>
      <c r="F34" s="19">
        <f>SUM(F25:F33)</f>
        <v>15660000</v>
      </c>
      <c r="G34" s="15"/>
      <c r="H34" s="19">
        <f>SUM(H25:H33)</f>
        <v>143490000</v>
      </c>
    </row>
    <row r="35" spans="1:8" s="1" customFormat="1" x14ac:dyDescent="0.2">
      <c r="A35" s="13">
        <v>16</v>
      </c>
      <c r="B35" s="14" t="s">
        <v>33</v>
      </c>
      <c r="C35" s="13" t="s">
        <v>15</v>
      </c>
      <c r="D35" s="15">
        <v>50000</v>
      </c>
      <c r="E35" s="16"/>
      <c r="F35" s="17">
        <f>E35*D35</f>
        <v>0</v>
      </c>
      <c r="G35" s="15">
        <f>'[1]1сар'!E35+'[1]2сар'!E35+'[1]3сар'!E35+'[1]04сар'!E35+'[1]05 сар'!E35+'[1]06сар'!E35</f>
        <v>0</v>
      </c>
      <c r="H35" s="17">
        <f t="shared" si="1"/>
        <v>0</v>
      </c>
    </row>
    <row r="36" spans="1:8" s="1" customFormat="1" x14ac:dyDescent="0.2">
      <c r="A36" s="13">
        <v>17</v>
      </c>
      <c r="B36" s="14" t="s">
        <v>34</v>
      </c>
      <c r="C36" s="13" t="s">
        <v>15</v>
      </c>
      <c r="D36" s="15">
        <v>50000</v>
      </c>
      <c r="E36" s="16"/>
      <c r="F36" s="17">
        <f t="shared" ref="F36:F41" si="3">E36*D36</f>
        <v>0</v>
      </c>
      <c r="G36" s="15">
        <f>'[1]1сар'!E36+'[1]2сар'!E36+'[1]3сар'!E36+'[1]04сар'!E36+'[1]05 сар'!E36+'[1]06сар'!E36</f>
        <v>0</v>
      </c>
      <c r="H36" s="17">
        <f t="shared" si="1"/>
        <v>0</v>
      </c>
    </row>
    <row r="37" spans="1:8" s="1" customFormat="1" x14ac:dyDescent="0.2">
      <c r="A37" s="13">
        <v>18</v>
      </c>
      <c r="B37" s="14" t="s">
        <v>35</v>
      </c>
      <c r="C37" s="13" t="s">
        <v>15</v>
      </c>
      <c r="D37" s="15">
        <v>50000</v>
      </c>
      <c r="E37" s="16"/>
      <c r="F37" s="17">
        <f t="shared" si="3"/>
        <v>0</v>
      </c>
      <c r="G37" s="15">
        <f>'[1]1сар'!E37+'[1]2сар'!E37+'[1]3сар'!E37+'[1]04сар'!E37+'[1]05 сар'!E37+'[1]06сар'!E37</f>
        <v>0</v>
      </c>
      <c r="H37" s="17">
        <f t="shared" si="1"/>
        <v>0</v>
      </c>
    </row>
    <row r="38" spans="1:8" s="1" customFormat="1" x14ac:dyDescent="0.2">
      <c r="A38" s="13">
        <v>19</v>
      </c>
      <c r="B38" s="14" t="s">
        <v>36</v>
      </c>
      <c r="C38" s="13" t="s">
        <v>15</v>
      </c>
      <c r="D38" s="15">
        <v>50000</v>
      </c>
      <c r="E38" s="16"/>
      <c r="F38" s="17">
        <f t="shared" si="3"/>
        <v>0</v>
      </c>
      <c r="G38" s="15">
        <f>'[1]1сар'!E38+'[1]2сар'!E38+'[1]3сар'!E38+'[1]04сар'!E38+'[1]05 сар'!E38+'[1]06сар'!E38</f>
        <v>0</v>
      </c>
      <c r="H38" s="17">
        <f t="shared" si="1"/>
        <v>0</v>
      </c>
    </row>
    <row r="39" spans="1:8" s="1" customFormat="1" x14ac:dyDescent="0.2">
      <c r="A39" s="13">
        <v>20</v>
      </c>
      <c r="B39" s="14" t="s">
        <v>37</v>
      </c>
      <c r="C39" s="13" t="s">
        <v>15</v>
      </c>
      <c r="D39" s="15">
        <v>50000</v>
      </c>
      <c r="E39" s="16"/>
      <c r="F39" s="17">
        <f t="shared" si="3"/>
        <v>0</v>
      </c>
      <c r="G39" s="15">
        <f>'[1]1сар'!E39+'[1]2сар'!E39+'[1]3сар'!E39+'[1]04сар'!E39+'[1]05 сар'!E39+'[1]06сар'!E39</f>
        <v>0</v>
      </c>
      <c r="H39" s="17">
        <f t="shared" si="1"/>
        <v>0</v>
      </c>
    </row>
    <row r="40" spans="1:8" s="1" customFormat="1" x14ac:dyDescent="0.2">
      <c r="A40" s="13">
        <v>21</v>
      </c>
      <c r="B40" s="14" t="s">
        <v>38</v>
      </c>
      <c r="C40" s="13" t="s">
        <v>15</v>
      </c>
      <c r="D40" s="15">
        <v>50000</v>
      </c>
      <c r="E40" s="16"/>
      <c r="F40" s="17">
        <f t="shared" si="3"/>
        <v>0</v>
      </c>
      <c r="G40" s="15">
        <f>'[1]1сар'!E40+'[1]2сар'!E40+'[1]3сар'!E40+'[1]04сар'!E40+'[1]05 сар'!E40+'[1]06сар'!E40</f>
        <v>0</v>
      </c>
      <c r="H40" s="17">
        <f t="shared" si="1"/>
        <v>0</v>
      </c>
    </row>
    <row r="41" spans="1:8" s="1" customFormat="1" x14ac:dyDescent="0.2">
      <c r="A41" s="13">
        <v>22</v>
      </c>
      <c r="B41" s="14" t="s">
        <v>39</v>
      </c>
      <c r="C41" s="13" t="s">
        <v>15</v>
      </c>
      <c r="D41" s="15">
        <v>50000</v>
      </c>
      <c r="E41" s="16">
        <v>0</v>
      </c>
      <c r="F41" s="17">
        <f t="shared" si="3"/>
        <v>0</v>
      </c>
      <c r="G41" s="15">
        <f>'[1]1сар'!E41+'[1]2сар'!E41+'[1]3сар'!E41+'[1]04сар'!E41+'[1]05 сар'!E41+'[1]06сар'!E41</f>
        <v>0</v>
      </c>
      <c r="H41" s="17">
        <f t="shared" si="1"/>
        <v>0</v>
      </c>
    </row>
    <row r="42" spans="1:8" s="7" customFormat="1" ht="15.75" x14ac:dyDescent="0.25">
      <c r="A42" s="55" t="s">
        <v>40</v>
      </c>
      <c r="B42" s="55"/>
      <c r="C42" s="44"/>
      <c r="D42" s="44"/>
      <c r="E42" s="18"/>
      <c r="F42" s="19">
        <f>SUM(F35:F41)</f>
        <v>0</v>
      </c>
      <c r="G42" s="15"/>
      <c r="H42" s="17">
        <f>SUM(H35:H41)</f>
        <v>0</v>
      </c>
    </row>
    <row r="43" spans="1:8" s="1" customFormat="1" ht="15.75" x14ac:dyDescent="0.2">
      <c r="A43" s="13">
        <v>23</v>
      </c>
      <c r="B43" s="14" t="s">
        <v>41</v>
      </c>
      <c r="C43" s="13" t="s">
        <v>15</v>
      </c>
      <c r="D43" s="13">
        <v>11000</v>
      </c>
      <c r="E43" s="18"/>
      <c r="F43" s="17">
        <f>E43*D43</f>
        <v>0</v>
      </c>
      <c r="G43" s="15">
        <f>'[1]1сар'!E43+'[1]2сар'!E43+'[1]3сар'!E43+'[1]04сар'!E43+'[1]05 сар'!E43+'[1]06сар'!E43</f>
        <v>0</v>
      </c>
      <c r="H43" s="17">
        <f t="shared" si="1"/>
        <v>0</v>
      </c>
    </row>
    <row r="44" spans="1:8" s="1" customFormat="1" ht="15.75" x14ac:dyDescent="0.2">
      <c r="A44" s="13">
        <v>24</v>
      </c>
      <c r="B44" s="14" t="s">
        <v>42</v>
      </c>
      <c r="C44" s="13" t="s">
        <v>15</v>
      </c>
      <c r="D44" s="13">
        <v>55000</v>
      </c>
      <c r="E44" s="18"/>
      <c r="F44" s="17">
        <f t="shared" ref="F44:F46" si="4">E44*D44</f>
        <v>0</v>
      </c>
      <c r="G44" s="15">
        <f>'[1]1сар'!E44+'[1]2сар'!E44+'[1]3сар'!E44+'[1]04сар'!E44+'[1]05 сар'!E44+'[1]06сар'!E44</f>
        <v>0</v>
      </c>
      <c r="H44" s="17">
        <f t="shared" si="1"/>
        <v>0</v>
      </c>
    </row>
    <row r="45" spans="1:8" s="1" customFormat="1" x14ac:dyDescent="0.2">
      <c r="A45" s="13">
        <v>25</v>
      </c>
      <c r="B45" s="14" t="s">
        <v>43</v>
      </c>
      <c r="C45" s="13" t="s">
        <v>15</v>
      </c>
      <c r="D45" s="13">
        <v>50000</v>
      </c>
      <c r="E45" s="16">
        <v>0</v>
      </c>
      <c r="F45" s="17">
        <f t="shared" si="4"/>
        <v>0</v>
      </c>
      <c r="G45" s="15">
        <f>'[1]1сар'!E45+'[1]2сар'!E45+'[1]3сар'!E45+'[1]04сар'!E45+'[1]05 сар'!E45+'[1]06сар'!E45</f>
        <v>0</v>
      </c>
      <c r="H45" s="17">
        <f t="shared" si="1"/>
        <v>0</v>
      </c>
    </row>
    <row r="46" spans="1:8" s="1" customFormat="1" x14ac:dyDescent="0.2">
      <c r="A46" s="13">
        <v>26</v>
      </c>
      <c r="B46" s="14" t="s">
        <v>44</v>
      </c>
      <c r="C46" s="13" t="s">
        <v>15</v>
      </c>
      <c r="D46" s="15">
        <v>50000</v>
      </c>
      <c r="E46" s="16">
        <v>0</v>
      </c>
      <c r="F46" s="17">
        <f t="shared" si="4"/>
        <v>0</v>
      </c>
      <c r="G46" s="15">
        <f>'[1]1сар'!E46+'[1]2сар'!E46+'[1]3сар'!E46+'[1]04сар'!E46+'[1]05 сар'!E46+'[1]06сар'!E46</f>
        <v>0</v>
      </c>
      <c r="H46" s="17">
        <f t="shared" si="1"/>
        <v>0</v>
      </c>
    </row>
    <row r="47" spans="1:8" s="7" customFormat="1" ht="15.75" x14ac:dyDescent="0.25">
      <c r="A47" s="55" t="s">
        <v>45</v>
      </c>
      <c r="B47" s="55"/>
      <c r="C47" s="22"/>
      <c r="D47" s="22"/>
      <c r="E47" s="18"/>
      <c r="F47" s="19">
        <f>SUM(F43:F46)</f>
        <v>0</v>
      </c>
      <c r="G47" s="15"/>
      <c r="H47" s="17">
        <f>SUM(H43:H46)</f>
        <v>0</v>
      </c>
    </row>
    <row r="48" spans="1:8" s="1" customFormat="1" x14ac:dyDescent="0.2">
      <c r="A48" s="13">
        <v>27</v>
      </c>
      <c r="B48" s="14" t="s">
        <v>46</v>
      </c>
      <c r="C48" s="13" t="s">
        <v>15</v>
      </c>
      <c r="D48" s="15">
        <v>50000</v>
      </c>
      <c r="E48" s="16">
        <v>0</v>
      </c>
      <c r="F48" s="17">
        <f>E48*D48</f>
        <v>0</v>
      </c>
      <c r="G48" s="15">
        <f>'[1]1сар'!E48+'[1]2сар'!E48+'[1]3сар'!E48+'[1]04сар'!E48+'[1]05 сар'!E48+'[1]06сар'!E48</f>
        <v>0</v>
      </c>
      <c r="H48" s="17">
        <f t="shared" si="1"/>
        <v>0</v>
      </c>
    </row>
    <row r="49" spans="1:8" s="1" customFormat="1" x14ac:dyDescent="0.2">
      <c r="A49" s="13">
        <v>28</v>
      </c>
      <c r="B49" s="14" t="s">
        <v>47</v>
      </c>
      <c r="C49" s="13" t="s">
        <v>15</v>
      </c>
      <c r="D49" s="15">
        <v>50000</v>
      </c>
      <c r="E49" s="16"/>
      <c r="F49" s="17"/>
      <c r="G49" s="15">
        <f>'[1]1сар'!E49+'[1]2сар'!E49+'[1]3сар'!E49+'[1]04сар'!E49+'[1]05 сар'!E49+'[1]06сар'!E49</f>
        <v>0</v>
      </c>
      <c r="H49" s="17">
        <f t="shared" si="1"/>
        <v>0</v>
      </c>
    </row>
    <row r="50" spans="1:8" s="1" customFormat="1" x14ac:dyDescent="0.2">
      <c r="A50" s="13">
        <v>29</v>
      </c>
      <c r="B50" s="14" t="s">
        <v>48</v>
      </c>
      <c r="C50" s="13" t="s">
        <v>15</v>
      </c>
      <c r="D50" s="15">
        <v>50000</v>
      </c>
      <c r="E50" s="16"/>
      <c r="F50" s="17">
        <f t="shared" ref="F50:F51" si="5">E50*D50</f>
        <v>0</v>
      </c>
      <c r="G50" s="15">
        <f>'[1]1сар'!E50+'[1]2сар'!E50+'[1]3сар'!E50+'[1]04сар'!E50+'[1]05 сар'!E50+'[1]06сар'!E50</f>
        <v>0</v>
      </c>
      <c r="H50" s="17">
        <f t="shared" si="1"/>
        <v>0</v>
      </c>
    </row>
    <row r="51" spans="1:8" s="1" customFormat="1" x14ac:dyDescent="0.2">
      <c r="A51" s="13">
        <v>30</v>
      </c>
      <c r="B51" s="14" t="s">
        <v>49</v>
      </c>
      <c r="C51" s="13" t="s">
        <v>15</v>
      </c>
      <c r="D51" s="15">
        <v>50000</v>
      </c>
      <c r="E51" s="16"/>
      <c r="F51" s="17">
        <f t="shared" si="5"/>
        <v>0</v>
      </c>
      <c r="G51" s="15">
        <f>'[1]1сар'!E51+'[1]2сар'!E51+'[1]3сар'!E51+'[1]04сар'!E51+'[1]05 сар'!E51+'[1]06сар'!E51</f>
        <v>0</v>
      </c>
      <c r="H51" s="17">
        <f t="shared" si="1"/>
        <v>0</v>
      </c>
    </row>
    <row r="52" spans="1:8" s="7" customFormat="1" ht="15.75" x14ac:dyDescent="0.25">
      <c r="A52" s="55" t="s">
        <v>50</v>
      </c>
      <c r="B52" s="55"/>
      <c r="C52" s="22"/>
      <c r="D52" s="22"/>
      <c r="E52" s="18"/>
      <c r="F52" s="19">
        <f>SUM(F48:F51)</f>
        <v>0</v>
      </c>
      <c r="G52" s="15"/>
      <c r="H52" s="17">
        <f>SUM(H48:H51)</f>
        <v>0</v>
      </c>
    </row>
    <row r="53" spans="1:8" s="1" customFormat="1" ht="30" x14ac:dyDescent="0.2">
      <c r="A53" s="13">
        <v>31</v>
      </c>
      <c r="B53" s="14" t="s">
        <v>51</v>
      </c>
      <c r="C53" s="13" t="s">
        <v>15</v>
      </c>
      <c r="D53" s="13">
        <v>50000</v>
      </c>
      <c r="E53" s="18"/>
      <c r="F53" s="17">
        <f>E53*D53</f>
        <v>0</v>
      </c>
      <c r="G53" s="15">
        <f>'[1]1сар'!E53+'[1]2сар'!E53+'[1]3сар'!E53+'[1]04сар'!E53+'[1]05 сар'!E53+'[1]06сар'!E53</f>
        <v>0</v>
      </c>
      <c r="H53" s="17">
        <f t="shared" si="1"/>
        <v>0</v>
      </c>
    </row>
    <row r="54" spans="1:8" s="1" customFormat="1" ht="15.75" x14ac:dyDescent="0.2">
      <c r="A54" s="13">
        <v>32</v>
      </c>
      <c r="B54" s="14" t="s">
        <v>52</v>
      </c>
      <c r="C54" s="13" t="s">
        <v>15</v>
      </c>
      <c r="D54" s="13">
        <v>50000</v>
      </c>
      <c r="E54" s="18"/>
      <c r="F54" s="17">
        <f t="shared" ref="F54:F55" si="6">E54*D54</f>
        <v>0</v>
      </c>
      <c r="G54" s="15">
        <f>'[1]1сар'!E54+'[1]2сар'!E54+'[1]3сар'!E54+'[1]04сар'!E54+'[1]05 сар'!E54+'[1]06сар'!E54</f>
        <v>0</v>
      </c>
      <c r="H54" s="17">
        <f t="shared" si="1"/>
        <v>0</v>
      </c>
    </row>
    <row r="55" spans="1:8" s="1" customFormat="1" ht="30" x14ac:dyDescent="0.2">
      <c r="A55" s="13">
        <v>33</v>
      </c>
      <c r="B55" s="14" t="s">
        <v>53</v>
      </c>
      <c r="C55" s="13" t="s">
        <v>15</v>
      </c>
      <c r="D55" s="13">
        <v>50000</v>
      </c>
      <c r="E55" s="18"/>
      <c r="F55" s="17">
        <f t="shared" si="6"/>
        <v>0</v>
      </c>
      <c r="G55" s="15">
        <f>'[1]1сар'!E55+'[1]2сар'!E55+'[1]3сар'!E55+'[1]04сар'!E55+'[1]05 сар'!E55+'[1]06сар'!E55</f>
        <v>0</v>
      </c>
      <c r="H55" s="17">
        <f t="shared" si="1"/>
        <v>0</v>
      </c>
    </row>
    <row r="56" spans="1:8" s="7" customFormat="1" ht="15.75" x14ac:dyDescent="0.25">
      <c r="A56" s="55" t="s">
        <v>54</v>
      </c>
      <c r="B56" s="55"/>
      <c r="C56" s="22"/>
      <c r="D56" s="22"/>
      <c r="E56" s="18"/>
      <c r="F56" s="19">
        <f>SUM(F53:F55)</f>
        <v>0</v>
      </c>
      <c r="G56" s="15"/>
      <c r="H56" s="17">
        <f>SUM(H53:H55)</f>
        <v>0</v>
      </c>
    </row>
    <row r="57" spans="1:8" s="1" customFormat="1" x14ac:dyDescent="0.2">
      <c r="A57" s="13">
        <v>34</v>
      </c>
      <c r="B57" s="14" t="s">
        <v>55</v>
      </c>
      <c r="C57" s="13" t="s">
        <v>56</v>
      </c>
      <c r="D57" s="13">
        <v>960</v>
      </c>
      <c r="E57" s="16"/>
      <c r="F57" s="17">
        <f>D57*E57</f>
        <v>0</v>
      </c>
      <c r="G57" s="15">
        <f>'[1]1сар'!E57+'[1]2сар'!E57+'[1]3сар'!E57+'[1]04сар'!E57+'[1]05 сар'!E57+'[1]06сар'!E57</f>
        <v>0</v>
      </c>
      <c r="H57" s="17">
        <f t="shared" si="1"/>
        <v>0</v>
      </c>
    </row>
    <row r="58" spans="1:8" s="1" customFormat="1" x14ac:dyDescent="0.2">
      <c r="A58" s="13">
        <v>35</v>
      </c>
      <c r="B58" s="14" t="s">
        <v>57</v>
      </c>
      <c r="C58" s="13" t="s">
        <v>56</v>
      </c>
      <c r="D58" s="13">
        <v>1150</v>
      </c>
      <c r="E58" s="16"/>
      <c r="F58" s="17">
        <f>D58*E58</f>
        <v>0</v>
      </c>
      <c r="G58" s="15">
        <f>'[1]1сар'!E58+'[1]2сар'!E58+'[1]3сар'!E58+'[1]04сар'!E58+'[1]05 сар'!E58+'[1]06сар'!E58</f>
        <v>0</v>
      </c>
      <c r="H58" s="17">
        <f t="shared" si="1"/>
        <v>0</v>
      </c>
    </row>
    <row r="59" spans="1:8" s="7" customFormat="1" ht="15.75" x14ac:dyDescent="0.25">
      <c r="A59" s="55" t="s">
        <v>58</v>
      </c>
      <c r="B59" s="55"/>
      <c r="C59" s="44"/>
      <c r="D59" s="44"/>
      <c r="E59" s="18"/>
      <c r="F59" s="19">
        <f>SUM(F57:F58)</f>
        <v>0</v>
      </c>
      <c r="G59" s="15"/>
      <c r="H59" s="17">
        <f>SUM(H57:H58)</f>
        <v>0</v>
      </c>
    </row>
    <row r="60" spans="1:8" s="7" customFormat="1" ht="15.75" x14ac:dyDescent="0.25">
      <c r="A60" s="55" t="s">
        <v>59</v>
      </c>
      <c r="B60" s="55"/>
      <c r="C60" s="44"/>
      <c r="D60" s="44"/>
      <c r="E60" s="18"/>
      <c r="F60" s="19">
        <f>F59+F56+F52+F47+F42+F34+F24+F19</f>
        <v>17810000</v>
      </c>
      <c r="G60" s="15"/>
      <c r="H60" s="19">
        <f>H56+H52+H47+H42+H34+H24+H19</f>
        <v>186115000</v>
      </c>
    </row>
    <row r="61" spans="1:8" s="1" customFormat="1" x14ac:dyDescent="0.2">
      <c r="A61" s="13">
        <v>36</v>
      </c>
      <c r="B61" s="14" t="s">
        <v>60</v>
      </c>
      <c r="C61" s="23" t="s">
        <v>61</v>
      </c>
      <c r="D61" s="24">
        <v>10000000</v>
      </c>
      <c r="E61" s="16"/>
      <c r="F61" s="17">
        <f>E61*D61</f>
        <v>0</v>
      </c>
      <c r="G61" s="15">
        <f>'[1]1сар'!E61+'[1]2сар'!E61+'[1]3сар'!E61+'[1]04сар'!E61+'[1]05 сар'!E61+'[1]06сар'!E61</f>
        <v>0</v>
      </c>
      <c r="H61" s="17">
        <f t="shared" si="1"/>
        <v>0</v>
      </c>
    </row>
    <row r="62" spans="1:8" s="1" customFormat="1" x14ac:dyDescent="0.2">
      <c r="A62" s="13">
        <v>37</v>
      </c>
      <c r="B62" s="14" t="s">
        <v>62</v>
      </c>
      <c r="C62" s="13" t="s">
        <v>63</v>
      </c>
      <c r="D62" s="15">
        <v>180879</v>
      </c>
      <c r="E62" s="16"/>
      <c r="F62" s="17">
        <f>D62*E62</f>
        <v>0</v>
      </c>
      <c r="G62" s="15">
        <f>'[1]1сар'!E62+'[1]2сар'!E62+'[1]3сар'!E62+'[1]04сар'!E62+'[1]05 сар'!E62+'[1]06сар'!E62</f>
        <v>2</v>
      </c>
      <c r="H62" s="17">
        <f t="shared" si="1"/>
        <v>361758</v>
      </c>
    </row>
    <row r="63" spans="1:8" s="1" customFormat="1" x14ac:dyDescent="0.2">
      <c r="A63" s="13">
        <v>38</v>
      </c>
      <c r="B63" s="14" t="s">
        <v>64</v>
      </c>
      <c r="C63" s="13" t="s">
        <v>65</v>
      </c>
      <c r="D63" s="15">
        <v>800000</v>
      </c>
      <c r="E63" s="16">
        <v>1</v>
      </c>
      <c r="F63" s="17">
        <f>E63*D63</f>
        <v>800000</v>
      </c>
      <c r="G63" s="15">
        <f>'[1]1сар'!E63+'[1]2сар'!E63+'[1]3сар'!E63+'[1]04сар'!E63+'[1]05 сар'!E63+'[1]06сар'!E63</f>
        <v>6</v>
      </c>
      <c r="H63" s="17">
        <f t="shared" si="1"/>
        <v>4800000</v>
      </c>
    </row>
    <row r="64" spans="1:8" s="7" customFormat="1" ht="15.75" x14ac:dyDescent="0.25">
      <c r="A64" s="55" t="s">
        <v>66</v>
      </c>
      <c r="B64" s="55"/>
      <c r="C64" s="44"/>
      <c r="D64" s="44"/>
      <c r="E64" s="18"/>
      <c r="F64" s="19">
        <f>SUM(F61:F63)</f>
        <v>800000</v>
      </c>
      <c r="G64" s="15"/>
      <c r="H64" s="19">
        <f>SUM(H61:H63)</f>
        <v>5161758</v>
      </c>
    </row>
    <row r="65" spans="1:8" s="1" customFormat="1" ht="15.75" x14ac:dyDescent="0.2">
      <c r="A65" s="13">
        <v>39</v>
      </c>
      <c r="B65" s="14" t="s">
        <v>67</v>
      </c>
      <c r="C65" s="13" t="s">
        <v>68</v>
      </c>
      <c r="D65" s="25">
        <v>12000</v>
      </c>
      <c r="E65" s="18"/>
      <c r="F65" s="17">
        <f>E65*D65</f>
        <v>0</v>
      </c>
      <c r="G65" s="15">
        <f>'[1]1сар'!E65+'[1]2сар'!E65+'[1]3сар'!E65+'[1]04сар'!E65+'[1]05 сар'!E65+'[1]06сар'!E65</f>
        <v>0</v>
      </c>
      <c r="H65" s="17">
        <f t="shared" si="1"/>
        <v>0</v>
      </c>
    </row>
    <row r="66" spans="1:8" s="1" customFormat="1" ht="15.75" x14ac:dyDescent="0.2">
      <c r="A66" s="13">
        <v>40</v>
      </c>
      <c r="B66" s="14" t="s">
        <v>69</v>
      </c>
      <c r="C66" s="13" t="s">
        <v>68</v>
      </c>
      <c r="D66" s="25">
        <v>39000</v>
      </c>
      <c r="E66" s="18"/>
      <c r="F66" s="17">
        <f t="shared" ref="F66:F69" si="7">E66*D66</f>
        <v>0</v>
      </c>
      <c r="G66" s="15">
        <f>'[1]1сар'!E66+'[1]2сар'!E66+'[1]3сар'!E66+'[1]04сар'!E66+'[1]05 сар'!E66+'[1]06сар'!E66</f>
        <v>0</v>
      </c>
      <c r="H66" s="17">
        <f t="shared" si="1"/>
        <v>0</v>
      </c>
    </row>
    <row r="67" spans="1:8" s="1" customFormat="1" ht="15.75" x14ac:dyDescent="0.2">
      <c r="A67" s="13">
        <v>41</v>
      </c>
      <c r="B67" s="14" t="s">
        <v>70</v>
      </c>
      <c r="C67" s="13" t="s">
        <v>68</v>
      </c>
      <c r="D67" s="25">
        <v>13000</v>
      </c>
      <c r="E67" s="18"/>
      <c r="F67" s="17">
        <f t="shared" si="7"/>
        <v>0</v>
      </c>
      <c r="G67" s="15">
        <f>'[1]1сар'!E67+'[1]2сар'!E67+'[1]3сар'!E67+'[1]04сар'!E67+'[1]05 сар'!E67+'[1]06сар'!E67</f>
        <v>0</v>
      </c>
      <c r="H67" s="17">
        <f t="shared" si="1"/>
        <v>0</v>
      </c>
    </row>
    <row r="68" spans="1:8" s="1" customFormat="1" ht="15.75" x14ac:dyDescent="0.2">
      <c r="A68" s="13">
        <v>42</v>
      </c>
      <c r="B68" s="14" t="s">
        <v>71</v>
      </c>
      <c r="C68" s="13" t="s">
        <v>68</v>
      </c>
      <c r="D68" s="25">
        <v>39000</v>
      </c>
      <c r="E68" s="18"/>
      <c r="F68" s="17">
        <f t="shared" si="7"/>
        <v>0</v>
      </c>
      <c r="G68" s="15">
        <f>'[1]1сар'!E68+'[1]2сар'!E68+'[1]3сар'!E68+'[1]04сар'!E68+'[1]05 сар'!E68+'[1]06сар'!E68</f>
        <v>0</v>
      </c>
      <c r="H68" s="17">
        <f t="shared" si="1"/>
        <v>0</v>
      </c>
    </row>
    <row r="69" spans="1:8" s="1" customFormat="1" x14ac:dyDescent="0.2">
      <c r="A69" s="13">
        <v>43</v>
      </c>
      <c r="B69" s="14" t="s">
        <v>72</v>
      </c>
      <c r="C69" s="13" t="s">
        <v>68</v>
      </c>
      <c r="D69" s="26">
        <v>80000</v>
      </c>
      <c r="E69" s="16"/>
      <c r="F69" s="17">
        <f t="shared" si="7"/>
        <v>0</v>
      </c>
      <c r="G69" s="15">
        <f>'[1]1сар'!E69+'[1]2сар'!E69+'[1]3сар'!E69+'[1]04сар'!E69+'[1]05 сар'!E69+'[1]06сар'!E69</f>
        <v>0</v>
      </c>
      <c r="H69" s="17">
        <f t="shared" si="1"/>
        <v>0</v>
      </c>
    </row>
    <row r="70" spans="1:8" s="7" customFormat="1" ht="15.75" x14ac:dyDescent="0.25">
      <c r="A70" s="55" t="s">
        <v>73</v>
      </c>
      <c r="B70" s="55"/>
      <c r="C70" s="44"/>
      <c r="D70" s="44"/>
      <c r="E70" s="18"/>
      <c r="F70" s="19">
        <f>SUM(F65:F69)</f>
        <v>0</v>
      </c>
      <c r="G70" s="20"/>
      <c r="H70" s="19">
        <f>SUM(H65:H69)</f>
        <v>0</v>
      </c>
    </row>
    <row r="71" spans="1:8" s="7" customFormat="1" ht="15.75" x14ac:dyDescent="0.25">
      <c r="A71" s="55" t="s">
        <v>74</v>
      </c>
      <c r="B71" s="55"/>
      <c r="C71" s="44"/>
      <c r="D71" s="44"/>
      <c r="E71" s="18"/>
      <c r="F71" s="27">
        <f>F64+F70</f>
        <v>800000</v>
      </c>
      <c r="G71" s="20"/>
      <c r="H71" s="19">
        <f>H70+H64</f>
        <v>5161758</v>
      </c>
    </row>
    <row r="72" spans="1:8" s="7" customFormat="1" ht="15.75" x14ac:dyDescent="0.25">
      <c r="A72" s="28" t="s">
        <v>75</v>
      </c>
      <c r="B72" s="29" t="s">
        <v>76</v>
      </c>
      <c r="C72" s="28"/>
      <c r="D72" s="30"/>
      <c r="E72" s="31"/>
      <c r="F72" s="32">
        <f>F60+F71</f>
        <v>18610000</v>
      </c>
      <c r="G72" s="20"/>
      <c r="H72" s="19">
        <f>H71+H60</f>
        <v>191276758</v>
      </c>
    </row>
    <row r="73" spans="1:8" s="7" customFormat="1" ht="15.75" x14ac:dyDescent="0.25">
      <c r="A73" s="28" t="s">
        <v>77</v>
      </c>
      <c r="B73" s="29" t="s">
        <v>78</v>
      </c>
      <c r="C73" s="28"/>
      <c r="D73" s="30"/>
      <c r="E73" s="31"/>
      <c r="F73" s="32">
        <f>F72*0.1</f>
        <v>1861000</v>
      </c>
      <c r="G73" s="20"/>
      <c r="H73" s="19">
        <f>H72*0.1</f>
        <v>19127675.800000001</v>
      </c>
    </row>
    <row r="74" spans="1:8" s="7" customFormat="1" ht="15.75" x14ac:dyDescent="0.25">
      <c r="A74" s="28" t="s">
        <v>79</v>
      </c>
      <c r="B74" s="29" t="s">
        <v>80</v>
      </c>
      <c r="C74" s="28"/>
      <c r="D74" s="30"/>
      <c r="E74" s="31"/>
      <c r="F74" s="33">
        <f>SUM(F72:F73)</f>
        <v>20471000</v>
      </c>
      <c r="G74" s="20"/>
      <c r="H74" s="19">
        <f>H73+H72</f>
        <v>210404433.80000001</v>
      </c>
    </row>
    <row r="75" spans="1:8" ht="24" customHeight="1" x14ac:dyDescent="0.25">
      <c r="B75" s="35" t="s">
        <v>81</v>
      </c>
      <c r="E75" s="37"/>
      <c r="F75" s="57"/>
      <c r="G75" s="57"/>
      <c r="H75" s="1"/>
    </row>
    <row r="76" spans="1:8" ht="24" customHeight="1" x14ac:dyDescent="0.2">
      <c r="B76" s="56" t="s">
        <v>82</v>
      </c>
      <c r="C76" s="56"/>
      <c r="D76" s="56"/>
      <c r="E76" s="56"/>
      <c r="F76" s="56"/>
      <c r="G76" s="39"/>
    </row>
    <row r="77" spans="1:8" ht="24" customHeight="1" x14ac:dyDescent="0.2">
      <c r="B77" s="56" t="s">
        <v>83</v>
      </c>
      <c r="C77" s="56"/>
      <c r="D77" s="56"/>
      <c r="E77" s="56"/>
      <c r="F77" s="56"/>
      <c r="G77" s="43"/>
    </row>
    <row r="78" spans="1:8" ht="24" customHeight="1" x14ac:dyDescent="0.2">
      <c r="B78" s="56" t="s">
        <v>84</v>
      </c>
      <c r="C78" s="56"/>
      <c r="D78" s="56"/>
      <c r="E78" s="56"/>
      <c r="F78" s="56"/>
      <c r="G78" s="43"/>
    </row>
    <row r="79" spans="1:8" ht="24" customHeight="1" x14ac:dyDescent="0.25">
      <c r="B79" s="35" t="s">
        <v>85</v>
      </c>
      <c r="E79" s="37"/>
      <c r="F79" s="40"/>
    </row>
    <row r="80" spans="1:8" ht="24" customHeight="1" x14ac:dyDescent="0.2">
      <c r="B80" s="56" t="s">
        <v>86</v>
      </c>
      <c r="C80" s="56"/>
      <c r="D80" s="56"/>
      <c r="E80" s="56"/>
      <c r="F80" s="56"/>
    </row>
    <row r="81" spans="2:7" ht="24" customHeight="1" x14ac:dyDescent="0.25">
      <c r="B81" s="35" t="s">
        <v>87</v>
      </c>
      <c r="E81" s="37"/>
      <c r="F81" s="41"/>
      <c r="G81" s="39"/>
    </row>
    <row r="82" spans="2:7" ht="36.75" customHeight="1" x14ac:dyDescent="0.2">
      <c r="B82" s="56" t="s">
        <v>88</v>
      </c>
      <c r="C82" s="56"/>
      <c r="D82" s="56"/>
      <c r="E82" s="56"/>
      <c r="F82" s="56"/>
    </row>
    <row r="83" spans="2:7" ht="24" customHeight="1" x14ac:dyDescent="0.2">
      <c r="B83" s="56" t="s">
        <v>89</v>
      </c>
      <c r="C83" s="56"/>
      <c r="D83" s="56"/>
      <c r="E83" s="56"/>
      <c r="F83" s="56"/>
    </row>
    <row r="84" spans="2:7" ht="24" customHeight="1" x14ac:dyDescent="0.2">
      <c r="B84" s="56" t="s">
        <v>90</v>
      </c>
      <c r="C84" s="56"/>
      <c r="D84" s="56"/>
      <c r="E84" s="56"/>
      <c r="F84" s="56"/>
    </row>
    <row r="85" spans="2:7" ht="24" customHeight="1" x14ac:dyDescent="0.2">
      <c r="B85" s="56" t="s">
        <v>91</v>
      </c>
      <c r="C85" s="56"/>
      <c r="D85" s="56"/>
      <c r="E85" s="56"/>
      <c r="F85" s="56"/>
    </row>
  </sheetData>
  <mergeCells count="34">
    <mergeCell ref="B83:F83"/>
    <mergeCell ref="B84:F84"/>
    <mergeCell ref="B85:F85"/>
    <mergeCell ref="F75:G75"/>
    <mergeCell ref="B76:F76"/>
    <mergeCell ref="B77:F77"/>
    <mergeCell ref="B78:F78"/>
    <mergeCell ref="B80:F80"/>
    <mergeCell ref="B82:F82"/>
    <mergeCell ref="A71:B71"/>
    <mergeCell ref="A19:B19"/>
    <mergeCell ref="A24:B24"/>
    <mergeCell ref="A34:B34"/>
    <mergeCell ref="A42:B42"/>
    <mergeCell ref="A47:B47"/>
    <mergeCell ref="A52:B52"/>
    <mergeCell ref="A56:B56"/>
    <mergeCell ref="A59:B59"/>
    <mergeCell ref="A60:B60"/>
    <mergeCell ref="A64:B64"/>
    <mergeCell ref="A70:B70"/>
    <mergeCell ref="A13:H13"/>
    <mergeCell ref="A14:A15"/>
    <mergeCell ref="B14:B15"/>
    <mergeCell ref="C14:C15"/>
    <mergeCell ref="D14:D15"/>
    <mergeCell ref="E14:F14"/>
    <mergeCell ref="G14:H14"/>
    <mergeCell ref="A11:H11"/>
    <mergeCell ref="A1:H1"/>
    <mergeCell ref="A2:H2"/>
    <mergeCell ref="A3:H3"/>
    <mergeCell ref="B6:H6"/>
    <mergeCell ref="B8:H8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2023-06-20T10:55:38Z</cp:lastPrinted>
  <dcterms:created xsi:type="dcterms:W3CDTF">2023-06-20T05:50:12Z</dcterms:created>
  <dcterms:modified xsi:type="dcterms:W3CDTF">2023-06-20T11:54:56Z</dcterms:modified>
</cp:coreProperties>
</file>