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 2022\"/>
    </mc:Choice>
  </mc:AlternateContent>
  <bookViews>
    <workbookView xWindow="-120" yWindow="-120" windowWidth="29040" windowHeight="15840" tabRatio="992"/>
  </bookViews>
  <sheets>
    <sheet name="гүйцэтгэлийн маягт-ГСХ" sheetId="5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58" l="1"/>
  <c r="G26" i="58"/>
  <c r="G40" i="58" l="1"/>
  <c r="H31" i="58" l="1"/>
  <c r="H30" i="58"/>
  <c r="F30" i="58"/>
  <c r="H18" i="58"/>
  <c r="F18" i="58"/>
  <c r="F17" i="58"/>
  <c r="F19" i="58" l="1"/>
  <c r="F24" i="58" s="1"/>
  <c r="G35" i="58" l="1"/>
  <c r="G34" i="58"/>
  <c r="H36" i="58" l="1"/>
  <c r="H37" i="58"/>
  <c r="F36" i="58"/>
  <c r="F37" i="58"/>
  <c r="H40" i="58" l="1"/>
  <c r="H29" i="58"/>
  <c r="I25" i="58" l="1"/>
  <c r="H35" i="58" l="1"/>
  <c r="F35" i="58"/>
  <c r="H34" i="58" l="1"/>
  <c r="F34" i="58"/>
  <c r="H17" i="58"/>
  <c r="H19" i="58" s="1"/>
  <c r="H24" i="58" s="1"/>
  <c r="F29" i="58" l="1"/>
  <c r="F31" i="58" s="1"/>
  <c r="F33" i="58" s="1"/>
  <c r="H25" i="58"/>
  <c r="F25" i="58"/>
  <c r="H15" i="58" l="1"/>
  <c r="F38" i="58" l="1"/>
  <c r="F15" i="58" l="1"/>
  <c r="H38" i="58" l="1"/>
  <c r="H26" i="58"/>
  <c r="H28" i="58" s="1"/>
  <c r="H39" i="58"/>
  <c r="H42" i="58" s="1"/>
  <c r="H43" i="58" l="1"/>
  <c r="F40" i="58"/>
  <c r="F26" i="58"/>
  <c r="H16" i="58"/>
  <c r="H33" i="58" s="1"/>
  <c r="F42" i="58" l="1"/>
  <c r="F43" i="58" s="1"/>
  <c r="F28" i="58"/>
  <c r="F45" i="58" s="1"/>
  <c r="H45" i="58"/>
  <c r="H46" i="58" s="1"/>
  <c r="H47" i="58" s="1"/>
  <c r="F46" i="58" l="1"/>
  <c r="F47" i="58" s="1"/>
</calcChain>
</file>

<file path=xl/sharedStrings.xml><?xml version="1.0" encoding="utf-8"?>
<sst xmlns="http://schemas.openxmlformats.org/spreadsheetml/2006/main" count="95" uniqueCount="84">
  <si>
    <t>Дүн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</si>
  <si>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</si>
  <si>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</si>
  <si>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</si>
  <si>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</si>
  <si>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</si>
  <si>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</si>
  <si>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</si>
  <si>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</si>
  <si>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</si>
  <si>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НӨАТ-10 %</t>
  </si>
  <si>
    <t>I</t>
  </si>
  <si>
    <t>II</t>
  </si>
  <si>
    <t>III</t>
  </si>
  <si>
    <t>IV</t>
  </si>
  <si>
    <t>Үйлдвэрлэлийн тээвэр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</si>
  <si>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</si>
  <si>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</si>
  <si>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</si>
  <si>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</si>
  <si>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</si>
  <si>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</si>
  <si>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</si>
  <si>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</si>
  <si>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</si>
  <si>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</si>
  <si>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</si>
  <si>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НИЙТ АЖЛЫН ЦЭВЭР ДҮН /IX+XII/</t>
  </si>
  <si>
    <t>Хэмжих нэгж</t>
  </si>
  <si>
    <t>Нэгжийн өртөг</t>
  </si>
  <si>
    <t>Тайлант сарын гүйцэтгэл</t>
  </si>
  <si>
    <t>Оны эхнээс гарсан гүйцэтгэл</t>
  </si>
  <si>
    <t>АЖЛЫН ГҮЙЦЭТГЭЛИЙН АКТ</t>
  </si>
  <si>
    <t>"Гео эрэл зураглал "ХХК компанийн захирал</t>
  </si>
  <si>
    <t>/Б.Уранцэцэг/</t>
  </si>
  <si>
    <t>Төсвийн дүн:2463258437/төгрөгөөр/</t>
  </si>
  <si>
    <t>т.км</t>
  </si>
  <si>
    <t>х.ө</t>
  </si>
  <si>
    <t>Цэвэрлэгээ/малташ  (гараар)</t>
  </si>
  <si>
    <t>т.м</t>
  </si>
  <si>
    <t>Шурф нэвтрэлт (гараар)</t>
  </si>
  <si>
    <t>сорьц</t>
  </si>
  <si>
    <t>км</t>
  </si>
  <si>
    <t>лист</t>
  </si>
  <si>
    <t>Автомашины татвар /Үйлдвэрлэлд хэрэглэх 8 машин /</t>
  </si>
  <si>
    <t>маш</t>
  </si>
  <si>
    <t>сар</t>
  </si>
  <si>
    <t>ГМТөвд тайлан үзэх</t>
  </si>
  <si>
    <t>удаа</t>
  </si>
  <si>
    <t>Үр тоосонцор шинжилгээ</t>
  </si>
  <si>
    <t>Палеонтологийн шинжилгээ</t>
  </si>
  <si>
    <t>ӨӨРИЙН ХҮЧНИЙ ДҮН /I+V+VI+VII+VIII/</t>
  </si>
  <si>
    <t>Минералоги:      гадаад хяналт</t>
  </si>
  <si>
    <t xml:space="preserve">Хянасан: </t>
  </si>
  <si>
    <t>Танилцсан:</t>
  </si>
  <si>
    <t>"Уул уурхай,хүнд үйлдвэрийн сайдын 2022  оны</t>
  </si>
  <si>
    <t>Бэлтгэл ажлын дүн</t>
  </si>
  <si>
    <t>Зураглалын ажлын дүн</t>
  </si>
  <si>
    <t>Сорьцлолтын дүн</t>
  </si>
  <si>
    <t xml:space="preserve">Тээврийн дүн </t>
  </si>
  <si>
    <t xml:space="preserve">Өөрийн геофизикийн дүн </t>
  </si>
  <si>
    <t>Лабораторын дүн (9-12)</t>
  </si>
  <si>
    <t>Уулын ажлын дүн /3-4/</t>
  </si>
  <si>
    <t>Бусад ажлын дүн /13-15/</t>
  </si>
  <si>
    <t>ҮГА-ны ГСХ-ийн даргын үүргийг түр орлон гүйцэтгэгч</t>
  </si>
  <si>
    <t>/Р.Болд-Эрдэнэ/</t>
  </si>
  <si>
    <t xml:space="preserve">ҮГА-ны ГСХ-ийн  мэргэжилтэн                          </t>
  </si>
  <si>
    <t>ҮГА-ны ЭБСТЭЗХ-ийн мэргэжилтэн</t>
  </si>
  <si>
    <t>/И.Баттуяа/</t>
  </si>
  <si>
    <t xml:space="preserve">/............................../ </t>
  </si>
  <si>
    <t>/П.Батаа/</t>
  </si>
  <si>
    <t>Зангат-50 төслийн ахлагч</t>
  </si>
  <si>
    <t>"Гео эрэл зураглал " ХХК-ийн эдийн засагч, нягтлан бодогч</t>
  </si>
  <si>
    <t>д/д</t>
  </si>
  <si>
    <t>А/87 -р дугаар тушаалын 6 дугаар хавсралт</t>
  </si>
  <si>
    <t>УЛСЫН ТӨСВИЙН ХӨРӨНГӨӨР ХЭРЭГЖҮҮЛЖ БАЙГАА "ЗАНГАТ-50" ТӨСЛИЙН АЖЛЫН ГҮЙЦЭТГЭЛИЙН АКТ</t>
  </si>
  <si>
    <t>Петрографи:      гадаад хяналт</t>
  </si>
  <si>
    <t>Дүн /5-7/</t>
  </si>
  <si>
    <t>НИЙТ АЖЛЫН ДҮН /XIII+XIV/</t>
  </si>
  <si>
    <t>ГАДНЫ БАЙГУУЛЛАГЫН ДҮН /X+XI/</t>
  </si>
  <si>
    <t>Хээрийн ажлын дүн /II-IV/</t>
  </si>
  <si>
    <t>Танилцах, шалган холбох маршрут, зүсэлт</t>
  </si>
  <si>
    <t>Land Cruser-80, 60; Mitsubishi-L200    -Хүн тээвэр</t>
  </si>
  <si>
    <t>2023 оны 7 дүгээр сарын 1-нээс 7 дүгээр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</si>
</sst>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4" tint="0.3999755851924192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right" vertical="center" wrapText="1"/>
    </xf>
    <xf numFmtId="3" fontId="15" fillId="2" borderId="3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43" fontId="0" fillId="0" borderId="0" xfId="7" applyFont="1"/>
    <xf numFmtId="43" fontId="0" fillId="0" borderId="0" xfId="0" applyNumberFormat="1"/>
    <xf numFmtId="3" fontId="0" fillId="0" borderId="0" xfId="0" applyNumberFormat="1" applyAlignment="1">
      <alignment horizontal="center"/>
    </xf>
    <xf numFmtId="43" fontId="17" fillId="0" borderId="0" xfId="7" applyFont="1" applyBorder="1"/>
    <xf numFmtId="43" fontId="18" fillId="0" borderId="0" xfId="0" applyNumberFormat="1" applyFont="1"/>
    <xf numFmtId="43" fontId="18" fillId="0" borderId="0" xfId="7" applyFont="1" applyBorder="1"/>
    <xf numFmtId="43" fontId="16" fillId="0" borderId="0" xfId="7" applyFont="1" applyBorder="1"/>
    <xf numFmtId="43" fontId="0" fillId="0" borderId="0" xfId="7" applyFont="1" applyBorder="1"/>
    <xf numFmtId="0" fontId="18" fillId="0" borderId="0" xfId="0" applyFont="1"/>
    <xf numFmtId="0" fontId="0" fillId="0" borderId="3" xfId="0" applyBorder="1" applyAlignment="1">
      <alignment horizontal="right" vertical="center"/>
    </xf>
    <xf numFmtId="0" fontId="19" fillId="0" borderId="0" xfId="0" applyFont="1"/>
    <xf numFmtId="166" fontId="19" fillId="0" borderId="0" xfId="0" applyNumberFormat="1" applyFont="1"/>
    <xf numFmtId="167" fontId="19" fillId="0" borderId="0" xfId="0" applyNumberFormat="1" applyFont="1"/>
    <xf numFmtId="0" fontId="20" fillId="0" borderId="0" xfId="0" applyFont="1"/>
    <xf numFmtId="0" fontId="19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3" fontId="7" fillId="3" borderId="0" xfId="0" applyNumberFormat="1" applyFont="1" applyFill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21" fillId="0" borderId="3" xfId="8" applyFont="1" applyBorder="1" applyAlignment="1">
      <alignment horizontal="left" vertical="center" wrapText="1"/>
    </xf>
    <xf numFmtId="0" fontId="21" fillId="0" borderId="3" xfId="8" applyFont="1" applyBorder="1" applyAlignment="1">
      <alignment horizontal="center" vertical="center" wrapText="1"/>
    </xf>
    <xf numFmtId="3" fontId="21" fillId="0" borderId="3" xfId="8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8" applyFont="1" applyBorder="1" applyAlignment="1">
      <alignment horizontal="left" vertical="center" wrapText="1"/>
    </xf>
    <xf numFmtId="3" fontId="16" fillId="0" borderId="3" xfId="8" applyNumberFormat="1" applyFont="1" applyBorder="1" applyAlignment="1">
      <alignment vertical="center" wrapText="1"/>
    </xf>
    <xf numFmtId="0" fontId="8" fillId="0" borderId="3" xfId="8" applyFont="1" applyBorder="1" applyAlignment="1">
      <alignment horizontal="center" vertical="center" wrapText="1"/>
    </xf>
    <xf numFmtId="3" fontId="8" fillId="0" borderId="3" xfId="8" applyNumberFormat="1" applyFont="1" applyBorder="1" applyAlignment="1">
      <alignment horizontal="right" vertical="center" wrapText="1"/>
    </xf>
  </cellXfs>
  <cellStyles count="9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topLeftCell="A7" workbookViewId="0">
      <selection activeCell="C29" sqref="C29:D30"/>
    </sheetView>
  </sheetViews>
  <sheetFormatPr defaultRowHeight="14.25"/>
  <cols>
    <col min="1" max="1" width="5.625" style="1" customWidth="1"/>
    <col min="2" max="2" width="38.125" customWidth="1"/>
    <col min="3" max="4" width="9.5" customWidth="1"/>
    <col min="5" max="5" width="8.5" customWidth="1"/>
    <col min="6" max="6" width="15.125" customWidth="1"/>
    <col min="7" max="7" width="8.5" customWidth="1"/>
    <col min="8" max="8" width="15.625" customWidth="1"/>
    <col min="9" max="9" width="14.375" customWidth="1"/>
    <col min="10" max="10" width="14.875" customWidth="1"/>
  </cols>
  <sheetData>
    <row r="2" spans="1:8">
      <c r="A2" s="72" t="s">
        <v>55</v>
      </c>
      <c r="B2" s="72"/>
      <c r="C2" s="72"/>
      <c r="D2" s="72"/>
      <c r="E2" s="72"/>
      <c r="F2" s="72"/>
      <c r="G2" s="72"/>
      <c r="H2" s="72"/>
    </row>
    <row r="3" spans="1:8">
      <c r="A3" s="72" t="s">
        <v>74</v>
      </c>
      <c r="B3" s="72"/>
      <c r="C3" s="72"/>
      <c r="D3" s="72"/>
      <c r="E3" s="72"/>
      <c r="F3" s="72"/>
      <c r="G3" s="72"/>
      <c r="H3" s="72"/>
    </row>
    <row r="4" spans="1:8">
      <c r="A4" s="72"/>
      <c r="B4" s="72"/>
      <c r="C4" s="72"/>
      <c r="D4" s="72"/>
      <c r="E4" s="72"/>
      <c r="F4" s="72"/>
      <c r="G4" s="72"/>
      <c r="H4" s="72"/>
    </row>
    <row r="5" spans="1:8" ht="15">
      <c r="B5" s="77" t="s">
        <v>75</v>
      </c>
      <c r="C5" s="77"/>
      <c r="D5" s="77"/>
      <c r="E5" s="77"/>
      <c r="F5" s="77"/>
      <c r="G5" s="77"/>
      <c r="H5" s="77"/>
    </row>
    <row r="6" spans="1:8" ht="7.5" customHeight="1">
      <c r="B6" s="2"/>
      <c r="C6" s="2"/>
      <c r="D6" s="2"/>
      <c r="E6" s="2"/>
      <c r="F6" s="2"/>
    </row>
    <row r="7" spans="1:8" ht="15">
      <c r="B7" s="77" t="s">
        <v>32</v>
      </c>
      <c r="C7" s="77"/>
      <c r="D7" s="77"/>
      <c r="E7" s="77"/>
      <c r="F7" s="77"/>
      <c r="G7" s="77"/>
      <c r="H7" s="77"/>
    </row>
    <row r="8" spans="1:8" ht="15">
      <c r="B8" s="3"/>
      <c r="C8" s="3"/>
      <c r="D8" s="3"/>
      <c r="E8" s="3"/>
      <c r="F8" s="3"/>
    </row>
    <row r="9" spans="1:8">
      <c r="A9" s="72" t="s">
        <v>83</v>
      </c>
      <c r="B9" s="72"/>
      <c r="C9" s="72"/>
      <c r="D9" s="72"/>
      <c r="E9" s="72"/>
      <c r="F9" s="72"/>
      <c r="G9" s="72"/>
      <c r="H9" s="72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72" t="s">
        <v>35</v>
      </c>
      <c r="B11" s="72"/>
      <c r="C11" s="72"/>
      <c r="D11" s="72"/>
      <c r="E11" s="72"/>
      <c r="F11" s="72"/>
      <c r="G11" s="72"/>
      <c r="H11" s="72"/>
    </row>
    <row r="12" spans="1:8" ht="15" customHeight="1">
      <c r="A12" s="74" t="s">
        <v>73</v>
      </c>
      <c r="B12" s="74" t="s">
        <v>5</v>
      </c>
      <c r="C12" s="75" t="s">
        <v>28</v>
      </c>
      <c r="D12" s="75" t="s">
        <v>29</v>
      </c>
      <c r="E12" s="73" t="s">
        <v>30</v>
      </c>
      <c r="F12" s="73"/>
      <c r="G12" s="73" t="s">
        <v>31</v>
      </c>
      <c r="H12" s="73"/>
    </row>
    <row r="13" spans="1:8" ht="15" customHeight="1">
      <c r="A13" s="74"/>
      <c r="B13" s="74"/>
      <c r="C13" s="76"/>
      <c r="D13" s="76"/>
      <c r="E13" s="6" t="s">
        <v>6</v>
      </c>
      <c r="F13" s="6" t="s">
        <v>0</v>
      </c>
      <c r="G13" s="6" t="s">
        <v>6</v>
      </c>
      <c r="H13" s="6" t="s">
        <v>0</v>
      </c>
    </row>
    <row r="14" spans="1:8" ht="15" customHeight="1">
      <c r="A14" s="6">
        <v>0</v>
      </c>
      <c r="B14" s="6">
        <v>1</v>
      </c>
      <c r="C14" s="7">
        <v>2</v>
      </c>
      <c r="D14" s="7">
        <v>3</v>
      </c>
      <c r="E14" s="6">
        <v>4</v>
      </c>
      <c r="F14" s="6">
        <v>5</v>
      </c>
      <c r="G14" s="6">
        <v>6</v>
      </c>
      <c r="H14" s="6">
        <v>7</v>
      </c>
    </row>
    <row r="15" spans="1:8" ht="15" customHeight="1">
      <c r="A15" s="6">
        <v>1</v>
      </c>
      <c r="B15" s="10" t="s">
        <v>2</v>
      </c>
      <c r="C15" s="11" t="s">
        <v>37</v>
      </c>
      <c r="D15" s="12">
        <v>38500</v>
      </c>
      <c r="E15" s="9"/>
      <c r="F15" s="8">
        <f>E15*D15</f>
        <v>0</v>
      </c>
      <c r="G15" s="46">
        <v>0</v>
      </c>
      <c r="H15" s="8">
        <f>G15*D15</f>
        <v>0</v>
      </c>
    </row>
    <row r="16" spans="1:8" ht="15" customHeight="1">
      <c r="A16" s="52" t="s">
        <v>11</v>
      </c>
      <c r="B16" s="29" t="s">
        <v>56</v>
      </c>
      <c r="C16" s="17"/>
      <c r="D16" s="18"/>
      <c r="E16" s="33"/>
      <c r="F16" s="34">
        <v>0</v>
      </c>
      <c r="G16" s="46">
        <v>0</v>
      </c>
      <c r="H16" s="34">
        <f>H15</f>
        <v>0</v>
      </c>
    </row>
    <row r="17" spans="1:10" ht="15" customHeight="1">
      <c r="A17" s="6">
        <v>2</v>
      </c>
      <c r="B17" s="14" t="s">
        <v>1</v>
      </c>
      <c r="C17" s="15" t="s">
        <v>36</v>
      </c>
      <c r="D17" s="16">
        <v>42500</v>
      </c>
      <c r="E17" s="35"/>
      <c r="F17" s="36">
        <f>E17*D17</f>
        <v>0</v>
      </c>
      <c r="G17" s="46">
        <v>10</v>
      </c>
      <c r="H17" s="36">
        <f>G17*D17</f>
        <v>425000</v>
      </c>
    </row>
    <row r="18" spans="1:10" ht="15" customHeight="1">
      <c r="A18" s="66"/>
      <c r="B18" s="67" t="s">
        <v>81</v>
      </c>
      <c r="C18" s="68" t="s">
        <v>36</v>
      </c>
      <c r="D18" s="69">
        <v>42500</v>
      </c>
      <c r="E18" s="35"/>
      <c r="F18" s="36">
        <f>E18*D18</f>
        <v>0</v>
      </c>
      <c r="G18" s="46">
        <v>15</v>
      </c>
      <c r="H18" s="36">
        <f>G18*D18</f>
        <v>637500</v>
      </c>
    </row>
    <row r="19" spans="1:10" ht="15" customHeight="1">
      <c r="A19" s="53" t="s">
        <v>12</v>
      </c>
      <c r="B19" s="29" t="s">
        <v>57</v>
      </c>
      <c r="C19" s="17"/>
      <c r="D19" s="18"/>
      <c r="E19" s="33"/>
      <c r="F19" s="34">
        <f>F17+F18</f>
        <v>0</v>
      </c>
      <c r="G19" s="46">
        <v>0</v>
      </c>
      <c r="H19" s="34">
        <f>H17+H18</f>
        <v>1062500</v>
      </c>
    </row>
    <row r="20" spans="1:10" ht="15" customHeight="1">
      <c r="A20" s="6">
        <v>3</v>
      </c>
      <c r="B20" s="19" t="s">
        <v>38</v>
      </c>
      <c r="C20" s="15" t="s">
        <v>39</v>
      </c>
      <c r="D20" s="16">
        <v>38500</v>
      </c>
      <c r="E20" s="35"/>
      <c r="F20" s="36"/>
      <c r="G20" s="46">
        <v>0</v>
      </c>
      <c r="H20" s="36"/>
    </row>
    <row r="21" spans="1:10" ht="15" customHeight="1">
      <c r="A21" s="6">
        <v>4</v>
      </c>
      <c r="B21" s="14" t="s">
        <v>40</v>
      </c>
      <c r="C21" s="15" t="s">
        <v>39</v>
      </c>
      <c r="D21" s="16">
        <v>45000</v>
      </c>
      <c r="E21" s="35"/>
      <c r="F21" s="36"/>
      <c r="G21" s="46">
        <v>0</v>
      </c>
      <c r="H21" s="36"/>
    </row>
    <row r="22" spans="1:10" ht="15" customHeight="1">
      <c r="A22" s="22" t="s">
        <v>13</v>
      </c>
      <c r="B22" s="29" t="s">
        <v>62</v>
      </c>
      <c r="C22" s="17"/>
      <c r="D22" s="18"/>
      <c r="E22" s="35"/>
      <c r="F22" s="33">
        <v>0</v>
      </c>
      <c r="G22" s="35"/>
      <c r="H22" s="33">
        <v>0</v>
      </c>
    </row>
    <row r="23" spans="1:10" ht="15" customHeight="1">
      <c r="A23" s="22" t="s">
        <v>14</v>
      </c>
      <c r="B23" s="31" t="s">
        <v>58</v>
      </c>
      <c r="C23" s="20"/>
      <c r="D23" s="21"/>
      <c r="E23" s="33"/>
      <c r="F23" s="34">
        <v>0</v>
      </c>
      <c r="G23" s="33">
        <v>0</v>
      </c>
      <c r="H23" s="34">
        <v>0</v>
      </c>
    </row>
    <row r="24" spans="1:10" ht="15" customHeight="1">
      <c r="A24" s="22" t="s">
        <v>16</v>
      </c>
      <c r="B24" s="60" t="s">
        <v>80</v>
      </c>
      <c r="C24" s="22"/>
      <c r="D24" s="16"/>
      <c r="E24" s="33"/>
      <c r="F24" s="34">
        <f>F23+F19</f>
        <v>0</v>
      </c>
      <c r="G24" s="33">
        <v>0</v>
      </c>
      <c r="H24" s="34">
        <f>H23+H22+H19</f>
        <v>1062500</v>
      </c>
      <c r="I24" s="32"/>
    </row>
    <row r="25" spans="1:10" ht="15" customHeight="1">
      <c r="A25" s="30">
        <v>5</v>
      </c>
      <c r="B25" s="14" t="s">
        <v>7</v>
      </c>
      <c r="C25" s="25" t="s">
        <v>37</v>
      </c>
      <c r="D25" s="23">
        <v>12000</v>
      </c>
      <c r="E25" s="35"/>
      <c r="F25" s="36">
        <f>E25*D25</f>
        <v>0</v>
      </c>
      <c r="G25" s="35">
        <v>0</v>
      </c>
      <c r="H25" s="36">
        <f>G25*D25</f>
        <v>0</v>
      </c>
      <c r="I25">
        <f>G25/2</f>
        <v>0</v>
      </c>
    </row>
    <row r="26" spans="1:10" ht="15" customHeight="1">
      <c r="A26" s="30">
        <v>6</v>
      </c>
      <c r="B26" s="26" t="s">
        <v>3</v>
      </c>
      <c r="C26" s="25" t="s">
        <v>37</v>
      </c>
      <c r="D26" s="24">
        <v>38500</v>
      </c>
      <c r="E26" s="35">
        <v>380</v>
      </c>
      <c r="F26" s="36">
        <f>E26*D26</f>
        <v>14630000</v>
      </c>
      <c r="G26" s="35">
        <f>360+340+400+360+380+380+E26</f>
        <v>2600</v>
      </c>
      <c r="H26" s="36">
        <f>G26*D26</f>
        <v>100100000</v>
      </c>
      <c r="I26" s="45"/>
    </row>
    <row r="27" spans="1:10" ht="15" customHeight="1">
      <c r="A27" s="30">
        <v>7</v>
      </c>
      <c r="B27" s="26" t="s">
        <v>8</v>
      </c>
      <c r="C27" s="25" t="s">
        <v>43</v>
      </c>
      <c r="D27" s="24">
        <v>27500</v>
      </c>
      <c r="E27" s="33"/>
      <c r="F27" s="34"/>
      <c r="G27" s="33"/>
      <c r="H27" s="34"/>
      <c r="I27" s="32"/>
    </row>
    <row r="28" spans="1:10" ht="15" customHeight="1">
      <c r="A28" s="22" t="s">
        <v>17</v>
      </c>
      <c r="B28" s="31" t="s">
        <v>77</v>
      </c>
      <c r="C28" s="30"/>
      <c r="D28" s="23"/>
      <c r="E28" s="33"/>
      <c r="F28" s="34">
        <f>F25+F26+F27</f>
        <v>14630000</v>
      </c>
      <c r="G28" s="33">
        <v>0</v>
      </c>
      <c r="H28" s="34">
        <f>H27+H26+H25</f>
        <v>100100000</v>
      </c>
      <c r="I28" s="32"/>
    </row>
    <row r="29" spans="1:10" ht="21.75" customHeight="1">
      <c r="A29" s="11">
        <v>8</v>
      </c>
      <c r="B29" s="78" t="s">
        <v>82</v>
      </c>
      <c r="C29" s="80" t="s">
        <v>42</v>
      </c>
      <c r="D29" s="81">
        <v>850</v>
      </c>
      <c r="E29" s="35"/>
      <c r="F29" s="36">
        <f>E29*D29</f>
        <v>0</v>
      </c>
      <c r="G29" s="35">
        <v>2500</v>
      </c>
      <c r="H29" s="36">
        <f>G29*D29</f>
        <v>2125000</v>
      </c>
    </row>
    <row r="30" spans="1:10" ht="15" customHeight="1">
      <c r="A30" s="11"/>
      <c r="B30" s="79" t="s">
        <v>15</v>
      </c>
      <c r="C30" s="80" t="s">
        <v>42</v>
      </c>
      <c r="D30" s="81">
        <v>1100</v>
      </c>
      <c r="E30" s="35"/>
      <c r="F30" s="36">
        <f>E30*D30</f>
        <v>0</v>
      </c>
      <c r="G30" s="35">
        <v>901</v>
      </c>
      <c r="H30" s="36">
        <f>G30*D30</f>
        <v>991100</v>
      </c>
    </row>
    <row r="31" spans="1:10" ht="15" customHeight="1">
      <c r="A31" s="13" t="s">
        <v>18</v>
      </c>
      <c r="B31" s="29" t="s">
        <v>59</v>
      </c>
      <c r="C31" s="17"/>
      <c r="D31" s="16"/>
      <c r="E31" s="35"/>
      <c r="F31" s="34">
        <f>F29+F30</f>
        <v>0</v>
      </c>
      <c r="G31" s="35">
        <v>0</v>
      </c>
      <c r="H31" s="34">
        <f>H29+H30</f>
        <v>3116100</v>
      </c>
      <c r="I31" s="32"/>
    </row>
    <row r="32" spans="1:10" ht="15" customHeight="1">
      <c r="A32" s="13" t="s">
        <v>19</v>
      </c>
      <c r="B32" s="31" t="s">
        <v>60</v>
      </c>
      <c r="C32" s="20"/>
      <c r="D32" s="18"/>
      <c r="E32" s="33"/>
      <c r="F32" s="34">
        <v>0</v>
      </c>
      <c r="G32" s="33">
        <v>0</v>
      </c>
      <c r="H32" s="34">
        <v>0</v>
      </c>
      <c r="I32" s="37"/>
      <c r="J32" s="37"/>
    </row>
    <row r="33" spans="1:10" ht="15" customHeight="1">
      <c r="A33" s="13" t="s">
        <v>20</v>
      </c>
      <c r="B33" s="29" t="s">
        <v>51</v>
      </c>
      <c r="C33" s="17"/>
      <c r="D33" s="27"/>
      <c r="E33" s="33"/>
      <c r="F33" s="34">
        <f>F24+F28+F31+F16</f>
        <v>14630000</v>
      </c>
      <c r="G33" s="33">
        <v>0</v>
      </c>
      <c r="H33" s="34">
        <f>H32+H31+H28+H24+H16</f>
        <v>104278600</v>
      </c>
      <c r="I33" s="37"/>
      <c r="J33" s="38"/>
    </row>
    <row r="34" spans="1:10" ht="15" customHeight="1">
      <c r="A34" s="11">
        <v>9</v>
      </c>
      <c r="B34" s="26" t="s">
        <v>49</v>
      </c>
      <c r="C34" s="25" t="s">
        <v>41</v>
      </c>
      <c r="D34" s="27">
        <v>65000</v>
      </c>
      <c r="E34" s="35"/>
      <c r="F34" s="36">
        <f>E34*D34</f>
        <v>0</v>
      </c>
      <c r="G34" s="35">
        <f>5-5</f>
        <v>0</v>
      </c>
      <c r="H34" s="36">
        <f>G34*D34</f>
        <v>0</v>
      </c>
      <c r="I34" s="45"/>
    </row>
    <row r="35" spans="1:10" ht="15" customHeight="1">
      <c r="A35" s="11">
        <v>10</v>
      </c>
      <c r="B35" s="26" t="s">
        <v>50</v>
      </c>
      <c r="C35" s="25" t="s">
        <v>41</v>
      </c>
      <c r="D35" s="27">
        <v>50000</v>
      </c>
      <c r="E35" s="35"/>
      <c r="F35" s="36">
        <f>E35*D35</f>
        <v>0</v>
      </c>
      <c r="G35" s="35">
        <f>5-5</f>
        <v>0</v>
      </c>
      <c r="H35" s="36">
        <f>G35*D35</f>
        <v>0</v>
      </c>
      <c r="I35" s="45"/>
    </row>
    <row r="36" spans="1:10" ht="15" customHeight="1">
      <c r="A36" s="11">
        <v>11</v>
      </c>
      <c r="B36" s="26" t="s">
        <v>52</v>
      </c>
      <c r="C36" s="25" t="s">
        <v>41</v>
      </c>
      <c r="D36" s="27">
        <v>17500</v>
      </c>
      <c r="E36" s="35"/>
      <c r="F36" s="36">
        <f t="shared" ref="F36:F37" si="0">E36*D36</f>
        <v>0</v>
      </c>
      <c r="G36" s="35">
        <v>20</v>
      </c>
      <c r="H36" s="36">
        <f t="shared" ref="H36:H37" si="1">G36*D36</f>
        <v>350000</v>
      </c>
    </row>
    <row r="37" spans="1:10" ht="15" customHeight="1">
      <c r="A37" s="11">
        <v>12</v>
      </c>
      <c r="B37" s="26" t="s">
        <v>76</v>
      </c>
      <c r="C37" s="25" t="s">
        <v>41</v>
      </c>
      <c r="D37" s="27">
        <v>20000</v>
      </c>
      <c r="E37" s="35"/>
      <c r="F37" s="36">
        <f t="shared" si="0"/>
        <v>0</v>
      </c>
      <c r="G37" s="35">
        <v>12</v>
      </c>
      <c r="H37" s="36">
        <f t="shared" si="1"/>
        <v>240000</v>
      </c>
    </row>
    <row r="38" spans="1:10" ht="15" customHeight="1">
      <c r="A38" s="13" t="s">
        <v>21</v>
      </c>
      <c r="B38" s="31" t="s">
        <v>61</v>
      </c>
      <c r="C38" s="20"/>
      <c r="D38" s="18"/>
      <c r="E38" s="33"/>
      <c r="F38" s="34">
        <f>SUM(F34:F37)</f>
        <v>0</v>
      </c>
      <c r="G38" s="33">
        <v>0</v>
      </c>
      <c r="H38" s="34">
        <f>SUM(H34:H37)</f>
        <v>590000</v>
      </c>
    </row>
    <row r="39" spans="1:10" ht="30" customHeight="1">
      <c r="A39" s="7">
        <v>13</v>
      </c>
      <c r="B39" s="26" t="s">
        <v>44</v>
      </c>
      <c r="C39" s="25" t="s">
        <v>45</v>
      </c>
      <c r="D39" s="16">
        <v>150000</v>
      </c>
      <c r="E39" s="35"/>
      <c r="F39" s="36"/>
      <c r="G39" s="35">
        <v>8</v>
      </c>
      <c r="H39" s="36">
        <f>G39*D39</f>
        <v>1200000</v>
      </c>
    </row>
    <row r="40" spans="1:10" ht="15" customHeight="1">
      <c r="A40" s="7">
        <v>14</v>
      </c>
      <c r="B40" s="14" t="s">
        <v>9</v>
      </c>
      <c r="C40" s="15" t="s">
        <v>46</v>
      </c>
      <c r="D40" s="28">
        <v>1600000</v>
      </c>
      <c r="E40" s="35">
        <v>1</v>
      </c>
      <c r="F40" s="36">
        <f>E40*D40</f>
        <v>1600000</v>
      </c>
      <c r="G40" s="35">
        <f>2+1+1+1+1+E40</f>
        <v>7</v>
      </c>
      <c r="H40" s="36">
        <f>G40*D40</f>
        <v>11200000</v>
      </c>
      <c r="J40" s="32"/>
    </row>
    <row r="41" spans="1:10" ht="15" customHeight="1">
      <c r="A41" s="7">
        <v>15</v>
      </c>
      <c r="B41" s="14" t="s">
        <v>47</v>
      </c>
      <c r="C41" s="15" t="s">
        <v>48</v>
      </c>
      <c r="D41" s="23">
        <v>100000</v>
      </c>
      <c r="E41" s="33"/>
      <c r="F41" s="34"/>
      <c r="G41" s="33"/>
      <c r="H41" s="34"/>
    </row>
    <row r="42" spans="1:10" ht="15" customHeight="1">
      <c r="A42" s="13" t="s">
        <v>22</v>
      </c>
      <c r="B42" s="29" t="s">
        <v>63</v>
      </c>
      <c r="C42" s="17"/>
      <c r="D42" s="27"/>
      <c r="E42" s="33"/>
      <c r="F42" s="34">
        <f>F39+F40+F41</f>
        <v>1600000</v>
      </c>
      <c r="G42" s="33"/>
      <c r="H42" s="34">
        <f>H39+H40+H41</f>
        <v>12400000</v>
      </c>
      <c r="I42" s="39"/>
    </row>
    <row r="43" spans="1:10" ht="15" customHeight="1">
      <c r="A43" s="13" t="s">
        <v>23</v>
      </c>
      <c r="B43" s="29" t="s">
        <v>79</v>
      </c>
      <c r="C43" s="17"/>
      <c r="D43" s="18"/>
      <c r="E43" s="33"/>
      <c r="F43" s="34">
        <f>F38+F42</f>
        <v>1600000</v>
      </c>
      <c r="G43" s="33"/>
      <c r="H43" s="34">
        <f>H38+H42</f>
        <v>12990000</v>
      </c>
      <c r="I43" s="40"/>
      <c r="J43" s="42"/>
    </row>
    <row r="44" spans="1:10" ht="15" customHeight="1">
      <c r="A44" s="13"/>
      <c r="B44" s="29"/>
      <c r="C44" s="17"/>
      <c r="D44" s="18"/>
      <c r="E44" s="33"/>
      <c r="F44" s="34"/>
      <c r="G44" s="33"/>
      <c r="H44" s="34"/>
      <c r="I44" s="40"/>
      <c r="J44" s="42"/>
    </row>
    <row r="45" spans="1:10" ht="15" customHeight="1">
      <c r="A45" s="54" t="s">
        <v>24</v>
      </c>
      <c r="B45" s="55" t="s">
        <v>27</v>
      </c>
      <c r="C45" s="54"/>
      <c r="D45" s="56"/>
      <c r="E45" s="57"/>
      <c r="F45" s="58">
        <f>F33+F43+F44</f>
        <v>16230000</v>
      </c>
      <c r="G45" s="57"/>
      <c r="H45" s="58">
        <f>H33+H43</f>
        <v>117268600</v>
      </c>
      <c r="I45" s="39"/>
    </row>
    <row r="46" spans="1:10" ht="15" customHeight="1">
      <c r="A46" s="54" t="s">
        <v>25</v>
      </c>
      <c r="B46" s="55" t="s">
        <v>10</v>
      </c>
      <c r="C46" s="54"/>
      <c r="D46" s="56"/>
      <c r="E46" s="57"/>
      <c r="F46" s="58">
        <f>F45*10%</f>
        <v>1623000</v>
      </c>
      <c r="G46" s="57"/>
      <c r="H46" s="58">
        <f>H45*10%</f>
        <v>11726860</v>
      </c>
      <c r="I46" s="40"/>
      <c r="J46" s="41"/>
    </row>
    <row r="47" spans="1:10" ht="15" customHeight="1">
      <c r="A47" s="54" t="s">
        <v>26</v>
      </c>
      <c r="B47" s="55" t="s">
        <v>78</v>
      </c>
      <c r="C47" s="54"/>
      <c r="D47" s="59"/>
      <c r="E47" s="57"/>
      <c r="F47" s="58">
        <f>F45+F46</f>
        <v>17853000</v>
      </c>
      <c r="G47" s="57"/>
      <c r="H47" s="58">
        <f>H45+H46</f>
        <v>128995460</v>
      </c>
      <c r="I47" s="43">
        <f>H47-F47</f>
        <v>111142460</v>
      </c>
      <c r="J47" s="42"/>
    </row>
    <row r="48" spans="1:10" ht="15" customHeight="1">
      <c r="A48" s="61"/>
      <c r="B48" s="62"/>
      <c r="C48" s="61"/>
      <c r="D48" s="63"/>
      <c r="E48" s="64"/>
      <c r="F48" s="65"/>
      <c r="G48" s="64"/>
      <c r="H48" s="65"/>
      <c r="I48" s="43"/>
      <c r="J48" s="42"/>
    </row>
    <row r="49" spans="2:10" ht="19.5" customHeight="1">
      <c r="B49" s="2" t="s">
        <v>4</v>
      </c>
      <c r="I49" s="40"/>
      <c r="J49" s="41"/>
    </row>
    <row r="50" spans="2:10" ht="19.5" customHeight="1">
      <c r="B50" t="s">
        <v>33</v>
      </c>
      <c r="F50" s="70" t="s">
        <v>34</v>
      </c>
      <c r="G50" s="70"/>
      <c r="I50" s="44"/>
    </row>
    <row r="51" spans="2:10" ht="19.5" customHeight="1">
      <c r="B51" t="s">
        <v>71</v>
      </c>
      <c r="F51" s="70" t="s">
        <v>70</v>
      </c>
      <c r="G51" s="70"/>
      <c r="J51" s="32"/>
    </row>
    <row r="52" spans="2:10" ht="32.25" customHeight="1">
      <c r="B52" s="5" t="s">
        <v>72</v>
      </c>
      <c r="F52" s="70" t="s">
        <v>34</v>
      </c>
      <c r="G52" s="70"/>
      <c r="I52" s="32"/>
    </row>
    <row r="53" spans="2:10" ht="19.5" customHeight="1">
      <c r="B53" s="2" t="s">
        <v>54</v>
      </c>
      <c r="F53" s="1"/>
      <c r="G53" s="1"/>
      <c r="I53" s="32"/>
      <c r="J53" s="38"/>
    </row>
    <row r="54" spans="2:10" ht="19.5" customHeight="1">
      <c r="B54" s="71" t="s">
        <v>64</v>
      </c>
      <c r="C54" s="71"/>
      <c r="D54" s="71"/>
      <c r="E54" s="47"/>
      <c r="F54" s="71" t="s">
        <v>65</v>
      </c>
      <c r="G54" s="71"/>
      <c r="H54" s="47"/>
      <c r="J54" s="32"/>
    </row>
    <row r="55" spans="2:10" ht="19.5" customHeight="1">
      <c r="B55" s="50" t="s">
        <v>53</v>
      </c>
      <c r="C55" s="47"/>
      <c r="D55" s="47"/>
      <c r="E55" s="47"/>
      <c r="F55" s="51"/>
      <c r="G55" s="51"/>
      <c r="H55" s="48"/>
    </row>
    <row r="56" spans="2:10" ht="19.5" customHeight="1">
      <c r="B56" s="47" t="s">
        <v>66</v>
      </c>
      <c r="C56" s="47"/>
      <c r="D56" s="47"/>
      <c r="E56" s="47"/>
      <c r="F56" s="71" t="s">
        <v>69</v>
      </c>
      <c r="G56" s="71"/>
      <c r="H56" s="49"/>
    </row>
    <row r="57" spans="2:10" ht="19.5" customHeight="1">
      <c r="B57" s="47" t="s">
        <v>67</v>
      </c>
      <c r="C57" s="47"/>
      <c r="D57" s="47"/>
      <c r="E57" s="47"/>
      <c r="F57" s="51" t="s">
        <v>68</v>
      </c>
      <c r="G57" s="51"/>
      <c r="H57" s="47"/>
    </row>
    <row r="58" spans="2:10">
      <c r="H58" s="37"/>
    </row>
    <row r="59" spans="2:10">
      <c r="H59" s="37"/>
    </row>
    <row r="60" spans="2:10">
      <c r="H60" s="37"/>
    </row>
    <row r="61" spans="2:10">
      <c r="H61" s="37"/>
    </row>
  </sheetData>
  <mergeCells count="19">
    <mergeCell ref="A2:H2"/>
    <mergeCell ref="A3:H3"/>
    <mergeCell ref="A4:H4"/>
    <mergeCell ref="A11:H11"/>
    <mergeCell ref="F50:G50"/>
    <mergeCell ref="G12:H12"/>
    <mergeCell ref="A9:H9"/>
    <mergeCell ref="A12:A13"/>
    <mergeCell ref="B12:B13"/>
    <mergeCell ref="C12:C13"/>
    <mergeCell ref="D12:D13"/>
    <mergeCell ref="E12:F12"/>
    <mergeCell ref="B5:H5"/>
    <mergeCell ref="B7:H7"/>
    <mergeCell ref="F51:G51"/>
    <mergeCell ref="F52:G52"/>
    <mergeCell ref="B54:D54"/>
    <mergeCell ref="F54:G54"/>
    <mergeCell ref="F56:G56"/>
  </mergeCells>
  <printOptions horizontalCentered="1"/>
  <pageMargins left="0.78740157480314965" right="0.78740157480314965" top="1.1811023622047243" bottom="0.59055118110236215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2023-06-25T13:54:05Z</cp:lastPrinted>
  <dcterms:created xsi:type="dcterms:W3CDTF">2014-01-15T06:30:10Z</dcterms:created>
  <dcterms:modified xsi:type="dcterms:W3CDTF">2023-07-21T16:07:25Z</dcterms:modified>
</cp:coreProperties>
</file>