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992"/>
  </bookViews>
  <sheets>
    <sheet name="гүйцэтгэлийн маягт-ГСХ" sheetId="58" r:id="rId1"/>
  </sheets>
  <calcPr calcId="144525"/>
</workbook>
</file>

<file path=xl/calcChain.xml><?xml version="1.0" encoding="utf-8"?>
<calcChain xmlns="http://schemas.openxmlformats.org/spreadsheetml/2006/main">
  <c r="F74" i="58" l="1"/>
  <c r="G75" i="58" l="1"/>
  <c r="G35" i="58"/>
  <c r="F75" i="58" l="1"/>
  <c r="G55" i="58" l="1"/>
  <c r="G16" i="58" l="1"/>
  <c r="H41" i="58" l="1"/>
  <c r="H43" i="58"/>
  <c r="H44" i="58"/>
  <c r="H40" i="58"/>
  <c r="F41" i="58"/>
  <c r="F43" i="58"/>
  <c r="F44" i="58"/>
  <c r="F40" i="58"/>
  <c r="F42" i="58" l="1"/>
  <c r="H45" i="58"/>
  <c r="F45" i="58"/>
  <c r="H42" i="58"/>
  <c r="F52" i="58"/>
  <c r="H52" i="58"/>
  <c r="H30" i="58"/>
  <c r="H31" i="58"/>
  <c r="F30" i="58"/>
  <c r="F31" i="58"/>
  <c r="H71" i="58" l="1"/>
  <c r="H72" i="58"/>
  <c r="H73" i="58"/>
  <c r="H74" i="58"/>
  <c r="H75" i="58"/>
  <c r="F71" i="58"/>
  <c r="F72" i="58"/>
  <c r="F73" i="58"/>
  <c r="H70" i="58"/>
  <c r="F70" i="58"/>
  <c r="H48" i="58"/>
  <c r="H49" i="58"/>
  <c r="H50" i="58"/>
  <c r="H51" i="58"/>
  <c r="H53" i="58"/>
  <c r="H54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F48" i="58"/>
  <c r="F49" i="58"/>
  <c r="F50" i="58"/>
  <c r="F51" i="58"/>
  <c r="F53" i="58"/>
  <c r="F54" i="58"/>
  <c r="F56" i="58"/>
  <c r="F57" i="58"/>
  <c r="F58" i="58"/>
  <c r="F59" i="58"/>
  <c r="F60" i="58"/>
  <c r="F61" i="58"/>
  <c r="F62" i="58"/>
  <c r="F63" i="58"/>
  <c r="F64" i="58"/>
  <c r="F65" i="58"/>
  <c r="F66" i="58"/>
  <c r="F67" i="58"/>
  <c r="F68" i="58"/>
  <c r="H47" i="58"/>
  <c r="F47" i="58"/>
  <c r="H38" i="58"/>
  <c r="F38" i="58"/>
  <c r="H37" i="58"/>
  <c r="F37" i="58"/>
  <c r="H35" i="58"/>
  <c r="H34" i="58"/>
  <c r="F35" i="58"/>
  <c r="F34" i="58"/>
  <c r="F36" i="58" l="1"/>
  <c r="H39" i="58"/>
  <c r="F77" i="58"/>
  <c r="F69" i="58"/>
  <c r="H69" i="58"/>
  <c r="F39" i="58"/>
  <c r="H77" i="58"/>
  <c r="H36" i="58"/>
  <c r="F26" i="58"/>
  <c r="F27" i="58"/>
  <c r="F28" i="58"/>
  <c r="F29" i="58"/>
  <c r="H26" i="58"/>
  <c r="H27" i="58"/>
  <c r="H28" i="58"/>
  <c r="H29" i="58"/>
  <c r="H25" i="58"/>
  <c r="F25" i="58"/>
  <c r="H21" i="58"/>
  <c r="H22" i="58"/>
  <c r="H23" i="58"/>
  <c r="H20" i="58"/>
  <c r="F21" i="58"/>
  <c r="F22" i="58"/>
  <c r="F23" i="58"/>
  <c r="F20" i="58"/>
  <c r="H17" i="58"/>
  <c r="H18" i="58"/>
  <c r="H16" i="58"/>
  <c r="F17" i="58"/>
  <c r="F18" i="58"/>
  <c r="F16" i="58"/>
  <c r="F78" i="58" l="1"/>
  <c r="F32" i="58"/>
  <c r="H78" i="58"/>
  <c r="H32" i="58"/>
  <c r="F24" i="58"/>
  <c r="H19" i="58"/>
  <c r="H24" i="58"/>
  <c r="F19" i="58"/>
  <c r="F33" i="58" l="1"/>
  <c r="H33" i="58"/>
  <c r="H46" i="58" s="1"/>
  <c r="F46" i="58" l="1"/>
  <c r="F79" i="58" s="1"/>
  <c r="F80" i="58" s="1"/>
  <c r="F81" i="58" s="1"/>
  <c r="H79" i="58"/>
  <c r="H80" i="58" s="1"/>
  <c r="H81" i="58" s="1"/>
</calcChain>
</file>

<file path=xl/sharedStrings.xml><?xml version="1.0" encoding="utf-8"?>
<sst xmlns="http://schemas.openxmlformats.org/spreadsheetml/2006/main" count="158" uniqueCount="117">
  <si>
    <t>Дүн</t>
  </si>
  <si>
    <t>Танилцсан:</t>
  </si>
  <si>
    <t>Хянасан:</t>
  </si>
  <si>
    <t>Сансрын зургийн тайлал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</si>
  <si>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</si>
  <si>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</si>
  <si>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</si>
  <si>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</si>
  <si>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</si>
  <si>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</si>
  <si>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</si>
  <si>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Томилолтын зардал</t>
  </si>
  <si>
    <t>НӨАТ-10 %</t>
  </si>
  <si>
    <t>I</t>
  </si>
  <si>
    <t>II</t>
  </si>
  <si>
    <t>III</t>
  </si>
  <si>
    <t>IV</t>
  </si>
  <si>
    <t>Ачаа тээвэр</t>
  </si>
  <si>
    <t>V</t>
  </si>
  <si>
    <t>VI</t>
  </si>
  <si>
    <t>VII</t>
  </si>
  <si>
    <t>VIII</t>
  </si>
  <si>
    <t>IX</t>
  </si>
  <si>
    <t>X</t>
  </si>
  <si>
    <t>XI</t>
  </si>
  <si>
    <t>XIII</t>
  </si>
  <si>
    <t>XIV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</si>
  <si>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</si>
  <si>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</si>
  <si>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</si>
  <si>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</si>
  <si>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</si>
  <si>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</si>
  <si>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</si>
  <si>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</si>
  <si>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</si>
  <si>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</si>
  <si>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</si>
  <si>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Сорьцлолтын дүн </t>
  </si>
  <si>
    <t>Тээврийн дүн</t>
  </si>
  <si>
    <t>Лабораторийн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</si>
  <si>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</si>
  <si>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</si>
  <si>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</si>
  <si>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</si>
  <si>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"ДА ГЕОЭКОЛОГИ 2020" ТӨСЛИЙН</t>
  </si>
  <si>
    <t>Компаний нэр: "Монгол Алт" ХК</t>
  </si>
  <si>
    <t>Төсвийн дүн: 997 928 990 /төгрөгөөр/</t>
  </si>
  <si>
    <t>х.өд</t>
  </si>
  <si>
    <t>кв.км</t>
  </si>
  <si>
    <t>Гидрогеологи, геоэкологийн геоморфологийн зураглал масштаб 1:200 000</t>
  </si>
  <si>
    <t>Гидрогеологи, геоэкологийн зураглал, масштаб 1:50000</t>
  </si>
  <si>
    <t>Гидрогеологи, геоэкологийн зураглал, масштаб 1:25000</t>
  </si>
  <si>
    <t>км</t>
  </si>
  <si>
    <t>цаг</t>
  </si>
  <si>
    <t xml:space="preserve">Шавхалт туршилтын ажил </t>
  </si>
  <si>
    <t xml:space="preserve">Хөрс /гар өрмөөр/ 1 цэгээс 3 төрлийн сорьц </t>
  </si>
  <si>
    <t>Ус 1 цэгээс 5 төрлийн сорьц</t>
  </si>
  <si>
    <t>Цас 1 цэгээс 3 төрлийн сорьц</t>
  </si>
  <si>
    <t>Ургамал 1 цэгээс 3 төрлийн сорьц</t>
  </si>
  <si>
    <t>Агаар Тоос-1 цэгээс 3 төрлийн сорьц</t>
  </si>
  <si>
    <t>Орчны цацраг идэвхийн хэмжилт /U, Th, K/</t>
  </si>
  <si>
    <t>Анхдагч геохимийн сорьц авах</t>
  </si>
  <si>
    <t xml:space="preserve">Гранулометрийн бүтэц тодорхойлох </t>
  </si>
  <si>
    <t>Усны түвшин өнгөрөлт хэмжих</t>
  </si>
  <si>
    <t>Радиометрийн зураглал</t>
  </si>
  <si>
    <t>Хүн тээвэр /УАЗ/</t>
  </si>
  <si>
    <t>тн.км</t>
  </si>
  <si>
    <t>Геохимийн сорьц бутлах</t>
  </si>
  <si>
    <t>ICP-MS /тоон шинжилгээ 19 элемент/</t>
  </si>
  <si>
    <t>Хөрсний дээж бэлтгэх, физик химийн иж бүрэн шинжилгээ /18 үзүүлэлтээр/</t>
  </si>
  <si>
    <t>Хөрсний хүнд элементийн шинжилгээ 14 элементээр /Pb, Sn, Cu, Ni, Co, Cr, V, Mo, As, Hg, Cd, Se, Zn, Br/</t>
  </si>
  <si>
    <t>Хөрсөн дахь мөнгөн ус AAS-MVU</t>
  </si>
  <si>
    <t>Усны химийн бүрэн шинжилгээ /бохирдолтын стандартаар/</t>
  </si>
  <si>
    <t>Усны хуурай үлдэгдэл гаргах</t>
  </si>
  <si>
    <t>Усны химийн хураангуй шинжилгээ</t>
  </si>
  <si>
    <t>Усны дээжний хүнд элементийн шинжилгээ /Pb, Sn, Cu, Ni, Co, Cr, V, Mo, As, Hg, Cd, Se, Zn, Br/</t>
  </si>
  <si>
    <t>Хуурай үлдэгдэлд гэрлийн шинжилгээ</t>
  </si>
  <si>
    <t>Усан дахь мөнгө ус AAS-MVU</t>
  </si>
  <si>
    <t>Хөрсөн дахь цианид /CN нийт/ спектофотометр эзэлхүүн</t>
  </si>
  <si>
    <t>Усан дахь цианид /CN нийт/ спектофотометр эзэлхүүн</t>
  </si>
  <si>
    <t>Цасны физик, химийн иж бүрэн шинжилгээ /22 үзүүлэлтээр/</t>
  </si>
  <si>
    <t>Цасны дээжний хүнд элементийн шинжилгээ /Pb, Sn, Cu, Ni, Co, Cr, V, Mo, As, Hg, Cd, Se, Zn, Br/</t>
  </si>
  <si>
    <t>Агаар тоос дээжний бэлтгэл, хүнд элементийн шинжилгээ /14 үзүүлэлтээр/</t>
  </si>
  <si>
    <t>Ургамал дээжний бэлтгэл, хүнд элементийн шинжилгээ /Pb, Sn, Cu, Ni, Co, Cr, V, Mo, As, Hg, Cd, Se, Zn, Br/</t>
  </si>
  <si>
    <t>Агаар тоос-PM10</t>
  </si>
  <si>
    <t>Агаар тоос -SO2, NO2</t>
  </si>
  <si>
    <t>Ургамал тоос PM10</t>
  </si>
  <si>
    <t>Ургамал тоос SO2, NO2</t>
  </si>
  <si>
    <t>Бактерологийн шинжилгээ</t>
  </si>
  <si>
    <t>Топо суурь авах 1:100000</t>
  </si>
  <si>
    <t>Топо суурь авах 1:50000</t>
  </si>
  <si>
    <t>Топо суурь авах 1:25000</t>
  </si>
  <si>
    <t>Сансрын зураг хэвлүүлэх 1:25000</t>
  </si>
  <si>
    <t>Тайлангийн зураг хэвлүүлэх</t>
  </si>
  <si>
    <t>ГБТА-д тайлан үзэх, ГМТ-өөс тоон мэдээлэл авах</t>
  </si>
  <si>
    <t>Зам буудлын зардал</t>
  </si>
  <si>
    <t>сорьц</t>
  </si>
  <si>
    <t>удаа</t>
  </si>
  <si>
    <t>Хээрийн ажлын дүн  /II-III/</t>
  </si>
  <si>
    <t>"Монгол Алт" ХК-ний  захирал</t>
  </si>
  <si>
    <t>Ерөнхий нягтлан бодогч</t>
  </si>
  <si>
    <t>Төслийн удирдагч, ахлах гидрогеологич</t>
  </si>
  <si>
    <t>/М.Цолмон/</t>
  </si>
  <si>
    <t>/Д.Лхагвасүрэн/</t>
  </si>
  <si>
    <t>/Ж.Мягмаа/</t>
  </si>
  <si>
    <t>/................................................../</t>
  </si>
  <si>
    <t>ӨӨРИЙН ХҮЧНИЙ АЖЛЫН ДҮН /I+IV+V+VI/</t>
  </si>
  <si>
    <t>XII</t>
  </si>
  <si>
    <t>Геофизикийн дүн</t>
  </si>
  <si>
    <t>Гидрогеологийн дүн</t>
  </si>
  <si>
    <t>XVI</t>
  </si>
  <si>
    <t>ГАДНЫ БАЙГУУЛЛАГЫН ДҮН /X+XI/</t>
  </si>
  <si>
    <t>НИЙТ АЖЛЫН ЦЭВЭР ДҮН /IX+XII/</t>
  </si>
  <si>
    <t>НИЙТ АЖЛЫН ДҮН /XIII+XIV+XV/</t>
  </si>
  <si>
    <t>2023 оны  07 дүгээр сарын 1-нээс 07 дүгээр сарын 31-ний өдөр хүртэл</t>
  </si>
  <si>
    <t>/................................................/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</si>
</sst>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</numFmts>
  <fonts count="9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center"/>
    </xf>
    <xf numFmtId="43" fontId="7" fillId="0" borderId="3" xfId="0" applyNumberFormat="1" applyFont="1" applyBorder="1" applyAlignment="1">
      <alignment horizontal="right" vertical="center"/>
    </xf>
    <xf numFmtId="3" fontId="0" fillId="0" borderId="0" xfId="0" applyNumberFormat="1" applyFont="1"/>
    <xf numFmtId="43" fontId="0" fillId="0" borderId="0" xfId="0" applyNumberFormat="1" applyFont="1"/>
    <xf numFmtId="43" fontId="6" fillId="0" borderId="0" xfId="0" applyNumberFormat="1" applyFont="1"/>
    <xf numFmtId="43" fontId="6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right"/>
    </xf>
    <xf numFmtId="43" fontId="7" fillId="0" borderId="3" xfId="0" applyNumberFormat="1" applyFont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right" vertical="center"/>
    </xf>
    <xf numFmtId="43" fontId="7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right" vertical="center"/>
    </xf>
    <xf numFmtId="41" fontId="8" fillId="2" borderId="3" xfId="0" applyNumberFormat="1" applyFont="1" applyFill="1" applyBorder="1" applyAlignment="1">
      <alignment horizontal="right" vertical="center"/>
    </xf>
    <xf numFmtId="41" fontId="7" fillId="2" borderId="3" xfId="0" applyNumberFormat="1" applyFont="1" applyFill="1" applyBorder="1" applyAlignment="1">
      <alignment horizontal="right" vertical="center"/>
    </xf>
  </cellXfs>
  <cellStyles count="7"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workbookViewId="0">
      <selection activeCell="F94" sqref="F94"/>
    </sheetView>
  </sheetViews>
  <sheetFormatPr defaultRowHeight="14.25"/>
  <cols>
    <col min="1" max="1" width="5.75" style="1" customWidth="1"/>
    <col min="2" max="2" width="48.5" style="2" customWidth="1"/>
    <col min="3" max="3" width="9.125" style="2" customWidth="1"/>
    <col min="4" max="4" width="10.25" style="2" customWidth="1"/>
    <col min="5" max="5" width="8.375" style="24" customWidth="1"/>
    <col min="6" max="6" width="13.875" style="2" customWidth="1"/>
    <col min="7" max="7" width="10.5" style="24" customWidth="1"/>
    <col min="8" max="8" width="16.5" style="2" customWidth="1"/>
    <col min="9" max="9" width="14" style="2" customWidth="1"/>
    <col min="10" max="10" width="18.75" style="2" customWidth="1"/>
    <col min="11" max="16384" width="9" style="2"/>
  </cols>
  <sheetData>
    <row r="1" spans="1:8">
      <c r="A1" s="33" t="s">
        <v>42</v>
      </c>
      <c r="B1" s="33"/>
      <c r="C1" s="33"/>
      <c r="D1" s="33"/>
      <c r="E1" s="33"/>
      <c r="F1" s="33"/>
      <c r="G1" s="33"/>
      <c r="H1" s="33"/>
    </row>
    <row r="2" spans="1:8">
      <c r="A2" s="33" t="s">
        <v>43</v>
      </c>
      <c r="B2" s="33"/>
      <c r="C2" s="33"/>
      <c r="D2" s="33"/>
      <c r="E2" s="33"/>
      <c r="F2" s="33"/>
      <c r="G2" s="33"/>
      <c r="H2" s="33"/>
    </row>
    <row r="3" spans="1:8">
      <c r="A3" s="33" t="s">
        <v>44</v>
      </c>
      <c r="B3" s="33"/>
      <c r="C3" s="33"/>
      <c r="D3" s="33"/>
      <c r="E3" s="33"/>
      <c r="F3" s="33"/>
      <c r="G3" s="33"/>
      <c r="H3" s="33"/>
    </row>
    <row r="4" spans="1:8" ht="6" customHeight="1"/>
    <row r="5" spans="1:8" ht="15">
      <c r="B5" s="32" t="s">
        <v>45</v>
      </c>
      <c r="C5" s="32"/>
      <c r="D5" s="32"/>
      <c r="E5" s="32"/>
      <c r="F5" s="32"/>
      <c r="G5" s="32"/>
      <c r="H5" s="32"/>
    </row>
    <row r="6" spans="1:8" ht="2.25" customHeight="1">
      <c r="B6" s="3"/>
      <c r="C6" s="3"/>
      <c r="D6" s="3"/>
      <c r="E6" s="25"/>
      <c r="F6" s="3"/>
    </row>
    <row r="7" spans="1:8" ht="15">
      <c r="B7" s="32" t="s">
        <v>32</v>
      </c>
      <c r="C7" s="32"/>
      <c r="D7" s="32"/>
      <c r="E7" s="32"/>
      <c r="F7" s="32"/>
      <c r="G7" s="32"/>
      <c r="H7" s="32"/>
    </row>
    <row r="8" spans="1:8" ht="15">
      <c r="B8" s="4"/>
      <c r="C8" s="4"/>
      <c r="D8" s="4"/>
      <c r="E8" s="26"/>
      <c r="F8" s="33" t="s">
        <v>46</v>
      </c>
      <c r="G8" s="33"/>
      <c r="H8" s="33"/>
    </row>
    <row r="9" spans="1:8" ht="4.5" customHeight="1">
      <c r="B9" s="4"/>
      <c r="C9" s="4"/>
      <c r="D9" s="4"/>
      <c r="E9" s="26"/>
      <c r="F9" s="4"/>
    </row>
    <row r="10" spans="1:8">
      <c r="A10" s="33" t="s">
        <v>115</v>
      </c>
      <c r="B10" s="33"/>
      <c r="C10" s="33"/>
      <c r="D10" s="33"/>
      <c r="E10" s="33"/>
      <c r="F10" s="33"/>
      <c r="G10" s="33"/>
      <c r="H10" s="33"/>
    </row>
    <row r="11" spans="1:8" ht="4.5" customHeight="1">
      <c r="A11" s="5"/>
      <c r="B11" s="5"/>
      <c r="C11" s="5"/>
      <c r="D11" s="5"/>
      <c r="E11" s="27"/>
      <c r="F11" s="5"/>
      <c r="G11" s="27"/>
      <c r="H11" s="5"/>
    </row>
    <row r="12" spans="1:8">
      <c r="A12" s="33" t="s">
        <v>47</v>
      </c>
      <c r="B12" s="33"/>
      <c r="C12" s="33"/>
      <c r="D12" s="33"/>
      <c r="E12" s="33"/>
      <c r="F12" s="33"/>
      <c r="G12" s="33"/>
      <c r="H12" s="33"/>
    </row>
    <row r="13" spans="1:8">
      <c r="A13" s="35" t="s">
        <v>31</v>
      </c>
      <c r="B13" s="35" t="s">
        <v>7</v>
      </c>
      <c r="C13" s="36" t="s">
        <v>27</v>
      </c>
      <c r="D13" s="36" t="s">
        <v>28</v>
      </c>
      <c r="E13" s="34" t="s">
        <v>29</v>
      </c>
      <c r="F13" s="34"/>
      <c r="G13" s="34" t="s">
        <v>30</v>
      </c>
      <c r="H13" s="34"/>
    </row>
    <row r="14" spans="1:8">
      <c r="A14" s="35"/>
      <c r="B14" s="35"/>
      <c r="C14" s="37"/>
      <c r="D14" s="37"/>
      <c r="E14" s="28" t="s">
        <v>8</v>
      </c>
      <c r="F14" s="7" t="s">
        <v>0</v>
      </c>
      <c r="G14" s="28" t="s">
        <v>8</v>
      </c>
      <c r="H14" s="7" t="s">
        <v>0</v>
      </c>
    </row>
    <row r="15" spans="1:8">
      <c r="A15" s="7">
        <v>0</v>
      </c>
      <c r="B15" s="7">
        <v>1</v>
      </c>
      <c r="C15" s="8">
        <v>2</v>
      </c>
      <c r="D15" s="8">
        <v>3</v>
      </c>
      <c r="E15" s="38">
        <v>4</v>
      </c>
      <c r="F15" s="38">
        <v>5</v>
      </c>
      <c r="G15" s="38">
        <v>6</v>
      </c>
      <c r="H15" s="7">
        <v>7</v>
      </c>
    </row>
    <row r="16" spans="1:8">
      <c r="A16" s="7"/>
      <c r="B16" s="9" t="s">
        <v>4</v>
      </c>
      <c r="C16" s="7" t="s">
        <v>48</v>
      </c>
      <c r="D16" s="10">
        <v>45000</v>
      </c>
      <c r="E16" s="22"/>
      <c r="F16" s="10">
        <f>D16*E16</f>
        <v>0</v>
      </c>
      <c r="G16" s="22">
        <f>E16+30+30</f>
        <v>60</v>
      </c>
      <c r="H16" s="39">
        <f>D16*G16</f>
        <v>2700000</v>
      </c>
    </row>
    <row r="17" spans="1:8" hidden="1">
      <c r="A17" s="7"/>
      <c r="B17" s="9" t="s">
        <v>9</v>
      </c>
      <c r="C17" s="7" t="s">
        <v>49</v>
      </c>
      <c r="D17" s="10">
        <v>12000</v>
      </c>
      <c r="E17" s="22"/>
      <c r="F17" s="10">
        <f t="shared" ref="F17:F18" si="0">D17*E17</f>
        <v>0</v>
      </c>
      <c r="G17" s="22"/>
      <c r="H17" s="39">
        <f t="shared" ref="H17:H18" si="1">D17*G17</f>
        <v>0</v>
      </c>
    </row>
    <row r="18" spans="1:8" hidden="1">
      <c r="A18" s="7"/>
      <c r="B18" s="9" t="s">
        <v>3</v>
      </c>
      <c r="C18" s="7" t="s">
        <v>48</v>
      </c>
      <c r="D18" s="10">
        <v>20000</v>
      </c>
      <c r="E18" s="22"/>
      <c r="F18" s="10">
        <f t="shared" si="0"/>
        <v>0</v>
      </c>
      <c r="G18" s="22"/>
      <c r="H18" s="39">
        <f t="shared" si="1"/>
        <v>0</v>
      </c>
    </row>
    <row r="19" spans="1:8" ht="15" hidden="1">
      <c r="A19" s="12" t="s">
        <v>13</v>
      </c>
      <c r="B19" s="13" t="s">
        <v>36</v>
      </c>
      <c r="C19" s="12"/>
      <c r="D19" s="14"/>
      <c r="E19" s="29"/>
      <c r="F19" s="14">
        <f>SUM(F16:F18)</f>
        <v>0</v>
      </c>
      <c r="G19" s="29"/>
      <c r="H19" s="40">
        <f>SUM(H16:H18)</f>
        <v>2700000</v>
      </c>
    </row>
    <row r="20" spans="1:8" hidden="1">
      <c r="A20" s="7"/>
      <c r="B20" s="9" t="s">
        <v>10</v>
      </c>
      <c r="C20" s="7" t="s">
        <v>53</v>
      </c>
      <c r="D20" s="10">
        <v>120000</v>
      </c>
      <c r="E20" s="22"/>
      <c r="F20" s="10">
        <f>D20*E20</f>
        <v>0</v>
      </c>
      <c r="G20" s="22"/>
      <c r="H20" s="39">
        <f>D20*G20</f>
        <v>0</v>
      </c>
    </row>
    <row r="21" spans="1:8" hidden="1">
      <c r="A21" s="7"/>
      <c r="B21" s="9" t="s">
        <v>50</v>
      </c>
      <c r="C21" s="7" t="s">
        <v>49</v>
      </c>
      <c r="D21" s="10">
        <v>50000</v>
      </c>
      <c r="E21" s="22"/>
      <c r="F21" s="10">
        <f t="shared" ref="F21:F23" si="2">D21*E21</f>
        <v>0</v>
      </c>
      <c r="G21" s="22"/>
      <c r="H21" s="39">
        <f t="shared" ref="H21:H23" si="3">D21*G21</f>
        <v>0</v>
      </c>
    </row>
    <row r="22" spans="1:8" hidden="1">
      <c r="A22" s="7"/>
      <c r="B22" s="9" t="s">
        <v>51</v>
      </c>
      <c r="C22" s="7" t="s">
        <v>49</v>
      </c>
      <c r="D22" s="10">
        <v>55000</v>
      </c>
      <c r="E22" s="22"/>
      <c r="F22" s="10">
        <f t="shared" si="2"/>
        <v>0</v>
      </c>
      <c r="G22" s="22"/>
      <c r="H22" s="39">
        <f t="shared" si="3"/>
        <v>0</v>
      </c>
    </row>
    <row r="23" spans="1:8" hidden="1">
      <c r="A23" s="7"/>
      <c r="B23" s="9" t="s">
        <v>52</v>
      </c>
      <c r="C23" s="7" t="s">
        <v>49</v>
      </c>
      <c r="D23" s="10">
        <v>90000</v>
      </c>
      <c r="E23" s="22"/>
      <c r="F23" s="10">
        <f t="shared" si="2"/>
        <v>0</v>
      </c>
      <c r="G23" s="22"/>
      <c r="H23" s="39">
        <f t="shared" si="3"/>
        <v>0</v>
      </c>
    </row>
    <row r="24" spans="1:8" ht="15" hidden="1">
      <c r="A24" s="12" t="s">
        <v>14</v>
      </c>
      <c r="B24" s="13" t="s">
        <v>37</v>
      </c>
      <c r="C24" s="12"/>
      <c r="D24" s="14"/>
      <c r="E24" s="29"/>
      <c r="F24" s="14">
        <f>SUM(F20:F23)</f>
        <v>0</v>
      </c>
      <c r="G24" s="29"/>
      <c r="H24" s="40">
        <f>SUM(H20:H23)</f>
        <v>0</v>
      </c>
    </row>
    <row r="25" spans="1:8" hidden="1">
      <c r="A25" s="7"/>
      <c r="B25" s="9" t="s">
        <v>56</v>
      </c>
      <c r="C25" s="7" t="s">
        <v>97</v>
      </c>
      <c r="D25" s="10">
        <v>20000</v>
      </c>
      <c r="E25" s="22"/>
      <c r="F25" s="10">
        <f>D25*E25</f>
        <v>0</v>
      </c>
      <c r="G25" s="22"/>
      <c r="H25" s="39">
        <f>D25*G25</f>
        <v>0</v>
      </c>
    </row>
    <row r="26" spans="1:8" hidden="1">
      <c r="A26" s="7"/>
      <c r="B26" s="9" t="s">
        <v>57</v>
      </c>
      <c r="C26" s="19" t="s">
        <v>97</v>
      </c>
      <c r="D26" s="10">
        <v>8000</v>
      </c>
      <c r="E26" s="22"/>
      <c r="F26" s="10">
        <f t="shared" ref="F26:F31" si="4">D26*E26</f>
        <v>0</v>
      </c>
      <c r="G26" s="22"/>
      <c r="H26" s="39">
        <f t="shared" ref="H26:H31" si="5">D26*G26</f>
        <v>0</v>
      </c>
    </row>
    <row r="27" spans="1:8" hidden="1">
      <c r="A27" s="7"/>
      <c r="B27" s="9" t="s">
        <v>58</v>
      </c>
      <c r="C27" s="19" t="s">
        <v>97</v>
      </c>
      <c r="D27" s="10">
        <v>10000</v>
      </c>
      <c r="E27" s="22"/>
      <c r="F27" s="10">
        <f t="shared" si="4"/>
        <v>0</v>
      </c>
      <c r="G27" s="22"/>
      <c r="H27" s="39">
        <f t="shared" si="5"/>
        <v>0</v>
      </c>
    </row>
    <row r="28" spans="1:8" hidden="1">
      <c r="A28" s="7"/>
      <c r="B28" s="9" t="s">
        <v>59</v>
      </c>
      <c r="C28" s="19" t="s">
        <v>97</v>
      </c>
      <c r="D28" s="10">
        <v>10000</v>
      </c>
      <c r="E28" s="22"/>
      <c r="F28" s="10">
        <f t="shared" si="4"/>
        <v>0</v>
      </c>
      <c r="G28" s="22"/>
      <c r="H28" s="39">
        <f t="shared" si="5"/>
        <v>0</v>
      </c>
    </row>
    <row r="29" spans="1:8" hidden="1">
      <c r="A29" s="7"/>
      <c r="B29" s="9" t="s">
        <v>60</v>
      </c>
      <c r="C29" s="19" t="s">
        <v>97</v>
      </c>
      <c r="D29" s="10">
        <v>15000</v>
      </c>
      <c r="E29" s="22"/>
      <c r="F29" s="10">
        <f t="shared" si="4"/>
        <v>0</v>
      </c>
      <c r="G29" s="22"/>
      <c r="H29" s="39">
        <f t="shared" si="5"/>
        <v>0</v>
      </c>
    </row>
    <row r="30" spans="1:8" hidden="1">
      <c r="A30" s="20"/>
      <c r="B30" s="9" t="s">
        <v>62</v>
      </c>
      <c r="C30" s="20" t="s">
        <v>97</v>
      </c>
      <c r="D30" s="10">
        <v>8500</v>
      </c>
      <c r="E30" s="22"/>
      <c r="F30" s="10">
        <f t="shared" si="4"/>
        <v>0</v>
      </c>
      <c r="G30" s="22"/>
      <c r="H30" s="39">
        <f t="shared" si="5"/>
        <v>0</v>
      </c>
    </row>
    <row r="31" spans="1:8" hidden="1">
      <c r="A31" s="20"/>
      <c r="B31" s="15" t="s">
        <v>63</v>
      </c>
      <c r="C31" s="20" t="s">
        <v>97</v>
      </c>
      <c r="D31" s="10">
        <v>10000</v>
      </c>
      <c r="E31" s="22"/>
      <c r="F31" s="10">
        <f t="shared" si="4"/>
        <v>0</v>
      </c>
      <c r="G31" s="22"/>
      <c r="H31" s="39">
        <f t="shared" si="5"/>
        <v>0</v>
      </c>
    </row>
    <row r="32" spans="1:8" ht="15" hidden="1">
      <c r="A32" s="12" t="s">
        <v>15</v>
      </c>
      <c r="B32" s="13" t="s">
        <v>38</v>
      </c>
      <c r="C32" s="12"/>
      <c r="D32" s="14"/>
      <c r="E32" s="29"/>
      <c r="F32" s="14">
        <f>SUM(F25:F31)</f>
        <v>0</v>
      </c>
      <c r="G32" s="29"/>
      <c r="H32" s="40">
        <f>SUM(H25:H31)</f>
        <v>0</v>
      </c>
    </row>
    <row r="33" spans="1:8" ht="15" hidden="1">
      <c r="A33" s="12" t="s">
        <v>16</v>
      </c>
      <c r="B33" s="13" t="s">
        <v>99</v>
      </c>
      <c r="C33" s="12"/>
      <c r="D33" s="14"/>
      <c r="E33" s="29"/>
      <c r="F33" s="14">
        <f>F24+F32</f>
        <v>0</v>
      </c>
      <c r="G33" s="29"/>
      <c r="H33" s="40">
        <f>H24+H32</f>
        <v>0</v>
      </c>
    </row>
    <row r="34" spans="1:8" hidden="1">
      <c r="A34" s="7"/>
      <c r="B34" s="9" t="s">
        <v>11</v>
      </c>
      <c r="C34" s="7" t="s">
        <v>48</v>
      </c>
      <c r="D34" s="10">
        <v>15000</v>
      </c>
      <c r="E34" s="22"/>
      <c r="F34" s="10">
        <f>D34*E34</f>
        <v>0</v>
      </c>
      <c r="G34" s="22"/>
      <c r="H34" s="39">
        <f>D34*G34</f>
        <v>0</v>
      </c>
    </row>
    <row r="35" spans="1:8">
      <c r="A35" s="7"/>
      <c r="B35" s="16" t="s">
        <v>5</v>
      </c>
      <c r="C35" s="7" t="s">
        <v>48</v>
      </c>
      <c r="D35" s="10">
        <v>50000</v>
      </c>
      <c r="E35" s="22"/>
      <c r="F35" s="10">
        <f>D35*E35</f>
        <v>0</v>
      </c>
      <c r="G35" s="22">
        <f>E35+198+160+188+174+207+103.53846</f>
        <v>1030.53846</v>
      </c>
      <c r="H35" s="39">
        <f>D35*G35</f>
        <v>51526923</v>
      </c>
    </row>
    <row r="36" spans="1:8" ht="15" hidden="1">
      <c r="A36" s="12" t="s">
        <v>18</v>
      </c>
      <c r="B36" s="13" t="s">
        <v>0</v>
      </c>
      <c r="C36" s="17"/>
      <c r="D36" s="14"/>
      <c r="E36" s="29"/>
      <c r="F36" s="14">
        <f>SUM(F34:F35)</f>
        <v>0</v>
      </c>
      <c r="G36" s="29"/>
      <c r="H36" s="40">
        <f>SUM(H34:H35)</f>
        <v>51526923</v>
      </c>
    </row>
    <row r="37" spans="1:8" hidden="1">
      <c r="A37" s="7"/>
      <c r="B37" s="9" t="s">
        <v>66</v>
      </c>
      <c r="C37" s="7" t="s">
        <v>53</v>
      </c>
      <c r="D37" s="10">
        <v>1000</v>
      </c>
      <c r="E37" s="22"/>
      <c r="F37" s="10">
        <f>D37*E37</f>
        <v>0</v>
      </c>
      <c r="G37" s="22"/>
      <c r="H37" s="39">
        <f>D37*G37</f>
        <v>0</v>
      </c>
    </row>
    <row r="38" spans="1:8" hidden="1">
      <c r="A38" s="7"/>
      <c r="B38" s="9" t="s">
        <v>17</v>
      </c>
      <c r="C38" s="7" t="s">
        <v>67</v>
      </c>
      <c r="D38" s="10">
        <v>2000</v>
      </c>
      <c r="E38" s="22"/>
      <c r="F38" s="10">
        <f>D38*E38</f>
        <v>0</v>
      </c>
      <c r="G38" s="22"/>
      <c r="H38" s="39">
        <f>D38*G38</f>
        <v>0</v>
      </c>
    </row>
    <row r="39" spans="1:8" ht="15" hidden="1">
      <c r="A39" s="12" t="s">
        <v>19</v>
      </c>
      <c r="B39" s="13" t="s">
        <v>39</v>
      </c>
      <c r="C39" s="12"/>
      <c r="D39" s="14"/>
      <c r="E39" s="30"/>
      <c r="F39" s="14">
        <f>SUM(F37:F38)</f>
        <v>0</v>
      </c>
      <c r="G39" s="30"/>
      <c r="H39" s="40">
        <f>SUM(H37:H38)</f>
        <v>0</v>
      </c>
    </row>
    <row r="40" spans="1:8" ht="15" hidden="1">
      <c r="A40" s="12"/>
      <c r="B40" s="9" t="s">
        <v>61</v>
      </c>
      <c r="C40" s="20" t="s">
        <v>97</v>
      </c>
      <c r="D40" s="10">
        <v>5000</v>
      </c>
      <c r="E40" s="30"/>
      <c r="F40" s="21">
        <f>D40*E40</f>
        <v>0</v>
      </c>
      <c r="G40" s="30"/>
      <c r="H40" s="41">
        <f>D40*G40</f>
        <v>0</v>
      </c>
    </row>
    <row r="41" spans="1:8" ht="15" hidden="1">
      <c r="A41" s="12"/>
      <c r="B41" s="9" t="s">
        <v>65</v>
      </c>
      <c r="C41" s="20" t="s">
        <v>53</v>
      </c>
      <c r="D41" s="10">
        <v>24000</v>
      </c>
      <c r="E41" s="30"/>
      <c r="F41" s="21">
        <f t="shared" ref="F41:F44" si="6">D41*E41</f>
        <v>0</v>
      </c>
      <c r="G41" s="30"/>
      <c r="H41" s="41">
        <f t="shared" ref="H41:H44" si="7">D41*G41</f>
        <v>0</v>
      </c>
    </row>
    <row r="42" spans="1:8" ht="15" hidden="1">
      <c r="A42" s="12" t="s">
        <v>20</v>
      </c>
      <c r="B42" s="13" t="s">
        <v>109</v>
      </c>
      <c r="C42" s="12"/>
      <c r="D42" s="14"/>
      <c r="E42" s="30"/>
      <c r="F42" s="14">
        <f>SUM(F40:F41)</f>
        <v>0</v>
      </c>
      <c r="G42" s="30"/>
      <c r="H42" s="40">
        <f>SUM(H40:H41)</f>
        <v>0</v>
      </c>
    </row>
    <row r="43" spans="1:8" ht="15" hidden="1">
      <c r="A43" s="12"/>
      <c r="B43" s="15" t="s">
        <v>55</v>
      </c>
      <c r="C43" s="7" t="s">
        <v>54</v>
      </c>
      <c r="D43" s="10">
        <v>85000</v>
      </c>
      <c r="E43" s="30"/>
      <c r="F43" s="21">
        <f t="shared" si="6"/>
        <v>0</v>
      </c>
      <c r="G43" s="30"/>
      <c r="H43" s="41">
        <f t="shared" si="7"/>
        <v>0</v>
      </c>
    </row>
    <row r="44" spans="1:8" ht="15" hidden="1">
      <c r="A44" s="12"/>
      <c r="B44" s="9" t="s">
        <v>64</v>
      </c>
      <c r="C44" s="20" t="s">
        <v>98</v>
      </c>
      <c r="D44" s="10">
        <v>15000</v>
      </c>
      <c r="E44" s="30"/>
      <c r="F44" s="21">
        <f t="shared" si="6"/>
        <v>0</v>
      </c>
      <c r="G44" s="30"/>
      <c r="H44" s="41">
        <f t="shared" si="7"/>
        <v>0</v>
      </c>
    </row>
    <row r="45" spans="1:8" ht="15" hidden="1">
      <c r="A45" s="12" t="s">
        <v>21</v>
      </c>
      <c r="B45" s="13" t="s">
        <v>110</v>
      </c>
      <c r="C45" s="12"/>
      <c r="D45" s="14"/>
      <c r="E45" s="30"/>
      <c r="F45" s="14">
        <f>SUM(F43:F44)</f>
        <v>0</v>
      </c>
      <c r="G45" s="30"/>
      <c r="H45" s="40">
        <f>SUM(H43:H44)</f>
        <v>0</v>
      </c>
    </row>
    <row r="46" spans="1:8" ht="15">
      <c r="A46" s="12" t="s">
        <v>22</v>
      </c>
      <c r="B46" s="13" t="s">
        <v>107</v>
      </c>
      <c r="C46" s="12"/>
      <c r="D46" s="14"/>
      <c r="E46" s="29"/>
      <c r="F46" s="14">
        <f>F19+F33+F36+F39+F42+F45</f>
        <v>0</v>
      </c>
      <c r="G46" s="29"/>
      <c r="H46" s="40">
        <f>H19+H33+H36+H39+H42+H45</f>
        <v>54226923</v>
      </c>
    </row>
    <row r="47" spans="1:8" hidden="1">
      <c r="A47" s="7"/>
      <c r="B47" s="15" t="s">
        <v>68</v>
      </c>
      <c r="C47" s="7" t="s">
        <v>97</v>
      </c>
      <c r="D47" s="10">
        <v>1200</v>
      </c>
      <c r="E47" s="22"/>
      <c r="F47" s="11">
        <f>D47*E47</f>
        <v>0</v>
      </c>
      <c r="G47" s="22"/>
      <c r="H47" s="39">
        <f>D47*G47</f>
        <v>0</v>
      </c>
    </row>
    <row r="48" spans="1:8" hidden="1">
      <c r="A48" s="7"/>
      <c r="B48" s="9" t="s">
        <v>69</v>
      </c>
      <c r="C48" s="19" t="s">
        <v>97</v>
      </c>
      <c r="D48" s="10">
        <v>19000</v>
      </c>
      <c r="E48" s="22"/>
      <c r="F48" s="11">
        <f t="shared" ref="F48:F68" si="8">D48*E48</f>
        <v>0</v>
      </c>
      <c r="G48" s="22"/>
      <c r="H48" s="39">
        <f t="shared" ref="H48:H68" si="9">D48*G48</f>
        <v>0</v>
      </c>
    </row>
    <row r="49" spans="1:8" hidden="1">
      <c r="A49" s="7"/>
      <c r="B49" s="9" t="s">
        <v>70</v>
      </c>
      <c r="C49" s="19" t="s">
        <v>97</v>
      </c>
      <c r="D49" s="10">
        <v>25000</v>
      </c>
      <c r="E49" s="22"/>
      <c r="F49" s="11">
        <f t="shared" si="8"/>
        <v>0</v>
      </c>
      <c r="G49" s="22"/>
      <c r="H49" s="39">
        <f t="shared" si="9"/>
        <v>0</v>
      </c>
    </row>
    <row r="50" spans="1:8" ht="28.5" hidden="1">
      <c r="A50" s="7"/>
      <c r="B50" s="15" t="s">
        <v>71</v>
      </c>
      <c r="C50" s="19" t="s">
        <v>97</v>
      </c>
      <c r="D50" s="10">
        <v>55000</v>
      </c>
      <c r="E50" s="22"/>
      <c r="F50" s="11">
        <f t="shared" si="8"/>
        <v>0</v>
      </c>
      <c r="G50" s="22"/>
      <c r="H50" s="39">
        <f t="shared" si="9"/>
        <v>0</v>
      </c>
    </row>
    <row r="51" spans="1:8" hidden="1">
      <c r="A51" s="7"/>
      <c r="B51" s="9" t="s">
        <v>72</v>
      </c>
      <c r="C51" s="19" t="s">
        <v>97</v>
      </c>
      <c r="D51" s="10">
        <v>20000</v>
      </c>
      <c r="E51" s="22"/>
      <c r="F51" s="11">
        <f t="shared" si="8"/>
        <v>0</v>
      </c>
      <c r="G51" s="22"/>
      <c r="H51" s="39">
        <f t="shared" si="9"/>
        <v>0</v>
      </c>
    </row>
    <row r="52" spans="1:8" hidden="1">
      <c r="A52" s="7"/>
      <c r="B52" s="9" t="s">
        <v>79</v>
      </c>
      <c r="C52" s="19" t="s">
        <v>97</v>
      </c>
      <c r="D52" s="10">
        <v>35000</v>
      </c>
      <c r="E52" s="22"/>
      <c r="F52" s="11">
        <f t="shared" si="8"/>
        <v>0</v>
      </c>
      <c r="G52" s="22"/>
      <c r="H52" s="39">
        <f t="shared" si="9"/>
        <v>0</v>
      </c>
    </row>
    <row r="53" spans="1:8" hidden="1">
      <c r="A53" s="7"/>
      <c r="B53" s="9" t="s">
        <v>73</v>
      </c>
      <c r="C53" s="19" t="s">
        <v>97</v>
      </c>
      <c r="D53" s="10">
        <v>50000</v>
      </c>
      <c r="E53" s="22"/>
      <c r="F53" s="11">
        <f t="shared" si="8"/>
        <v>0</v>
      </c>
      <c r="G53" s="22"/>
      <c r="H53" s="39">
        <f t="shared" si="9"/>
        <v>0</v>
      </c>
    </row>
    <row r="54" spans="1:8" hidden="1">
      <c r="A54" s="7"/>
      <c r="B54" s="9" t="s">
        <v>74</v>
      </c>
      <c r="C54" s="19" t="s">
        <v>97</v>
      </c>
      <c r="D54" s="10">
        <v>8000</v>
      </c>
      <c r="E54" s="22"/>
      <c r="F54" s="11">
        <f t="shared" si="8"/>
        <v>0</v>
      </c>
      <c r="G54" s="22"/>
      <c r="H54" s="39">
        <f t="shared" si="9"/>
        <v>0</v>
      </c>
    </row>
    <row r="55" spans="1:8">
      <c r="A55" s="7"/>
      <c r="B55" s="9" t="s">
        <v>75</v>
      </c>
      <c r="C55" s="19" t="s">
        <v>97</v>
      </c>
      <c r="D55" s="10">
        <v>46000</v>
      </c>
      <c r="E55" s="22"/>
      <c r="F55" s="11">
        <v>0</v>
      </c>
      <c r="G55" s="22">
        <f>5+E55</f>
        <v>5</v>
      </c>
      <c r="H55" s="39">
        <v>0</v>
      </c>
    </row>
    <row r="56" spans="1:8" ht="28.5" hidden="1">
      <c r="A56" s="7"/>
      <c r="B56" s="15" t="s">
        <v>76</v>
      </c>
      <c r="C56" s="19" t="s">
        <v>97</v>
      </c>
      <c r="D56" s="10">
        <v>60000</v>
      </c>
      <c r="E56" s="22"/>
      <c r="F56" s="11">
        <f t="shared" si="8"/>
        <v>0</v>
      </c>
      <c r="G56" s="22"/>
      <c r="H56" s="39">
        <f t="shared" si="9"/>
        <v>0</v>
      </c>
    </row>
    <row r="57" spans="1:8" hidden="1">
      <c r="A57" s="7"/>
      <c r="B57" s="9" t="s">
        <v>77</v>
      </c>
      <c r="C57" s="19" t="s">
        <v>97</v>
      </c>
      <c r="D57" s="10">
        <v>25000</v>
      </c>
      <c r="E57" s="22"/>
      <c r="F57" s="11">
        <f t="shared" si="8"/>
        <v>0</v>
      </c>
      <c r="G57" s="22"/>
      <c r="H57" s="39">
        <f t="shared" si="9"/>
        <v>0</v>
      </c>
    </row>
    <row r="58" spans="1:8" hidden="1">
      <c r="A58" s="7"/>
      <c r="B58" s="9" t="s">
        <v>78</v>
      </c>
      <c r="C58" s="19" t="s">
        <v>97</v>
      </c>
      <c r="D58" s="10">
        <v>15000</v>
      </c>
      <c r="E58" s="22"/>
      <c r="F58" s="11">
        <f t="shared" si="8"/>
        <v>0</v>
      </c>
      <c r="G58" s="22"/>
      <c r="H58" s="39">
        <f t="shared" si="9"/>
        <v>0</v>
      </c>
    </row>
    <row r="59" spans="1:8" hidden="1">
      <c r="A59" s="7"/>
      <c r="B59" s="9" t="s">
        <v>80</v>
      </c>
      <c r="C59" s="19" t="s">
        <v>97</v>
      </c>
      <c r="D59" s="10">
        <v>30000</v>
      </c>
      <c r="E59" s="22"/>
      <c r="F59" s="11">
        <f t="shared" si="8"/>
        <v>0</v>
      </c>
      <c r="G59" s="22"/>
      <c r="H59" s="39">
        <f t="shared" si="9"/>
        <v>0</v>
      </c>
    </row>
    <row r="60" spans="1:8" hidden="1">
      <c r="A60" s="7"/>
      <c r="B60" s="9" t="s">
        <v>81</v>
      </c>
      <c r="C60" s="19" t="s">
        <v>97</v>
      </c>
      <c r="D60" s="10">
        <v>65000</v>
      </c>
      <c r="E60" s="22"/>
      <c r="F60" s="11">
        <f t="shared" si="8"/>
        <v>0</v>
      </c>
      <c r="G60" s="22"/>
      <c r="H60" s="39">
        <f t="shared" si="9"/>
        <v>0</v>
      </c>
    </row>
    <row r="61" spans="1:8" ht="28.5" hidden="1">
      <c r="A61" s="7"/>
      <c r="B61" s="15" t="s">
        <v>82</v>
      </c>
      <c r="C61" s="19" t="s">
        <v>97</v>
      </c>
      <c r="D61" s="10">
        <v>60000</v>
      </c>
      <c r="E61" s="22"/>
      <c r="F61" s="11">
        <f t="shared" si="8"/>
        <v>0</v>
      </c>
      <c r="G61" s="22"/>
      <c r="H61" s="39">
        <f t="shared" si="9"/>
        <v>0</v>
      </c>
    </row>
    <row r="62" spans="1:8" hidden="1">
      <c r="A62" s="7"/>
      <c r="B62" s="9" t="s">
        <v>83</v>
      </c>
      <c r="C62" s="19" t="s">
        <v>97</v>
      </c>
      <c r="D62" s="10">
        <v>60000</v>
      </c>
      <c r="E62" s="22"/>
      <c r="F62" s="11">
        <f t="shared" si="8"/>
        <v>0</v>
      </c>
      <c r="G62" s="22"/>
      <c r="H62" s="39">
        <f t="shared" si="9"/>
        <v>0</v>
      </c>
    </row>
    <row r="63" spans="1:8" ht="42.75" hidden="1">
      <c r="A63" s="19"/>
      <c r="B63" s="15" t="s">
        <v>84</v>
      </c>
      <c r="C63" s="19" t="s">
        <v>97</v>
      </c>
      <c r="D63" s="10">
        <v>60000</v>
      </c>
      <c r="E63" s="22"/>
      <c r="F63" s="11">
        <f t="shared" si="8"/>
        <v>0</v>
      </c>
      <c r="G63" s="22"/>
      <c r="H63" s="39">
        <f t="shared" si="9"/>
        <v>0</v>
      </c>
    </row>
    <row r="64" spans="1:8" hidden="1">
      <c r="A64" s="19"/>
      <c r="B64" s="9" t="s">
        <v>85</v>
      </c>
      <c r="C64" s="19" t="s">
        <v>97</v>
      </c>
      <c r="D64" s="10">
        <v>45000</v>
      </c>
      <c r="E64" s="22"/>
      <c r="F64" s="11">
        <f t="shared" si="8"/>
        <v>0</v>
      </c>
      <c r="G64" s="22"/>
      <c r="H64" s="39">
        <f t="shared" si="9"/>
        <v>0</v>
      </c>
    </row>
    <row r="65" spans="1:10" hidden="1">
      <c r="A65" s="19"/>
      <c r="B65" s="9" t="s">
        <v>86</v>
      </c>
      <c r="C65" s="19" t="s">
        <v>97</v>
      </c>
      <c r="D65" s="10">
        <v>45000</v>
      </c>
      <c r="E65" s="22"/>
      <c r="F65" s="11">
        <f t="shared" si="8"/>
        <v>0</v>
      </c>
      <c r="G65" s="22"/>
      <c r="H65" s="39">
        <f t="shared" si="9"/>
        <v>0</v>
      </c>
    </row>
    <row r="66" spans="1:10" hidden="1">
      <c r="A66" s="19"/>
      <c r="B66" s="9" t="s">
        <v>87</v>
      </c>
      <c r="C66" s="19" t="s">
        <v>97</v>
      </c>
      <c r="D66" s="10">
        <v>45000</v>
      </c>
      <c r="E66" s="22"/>
      <c r="F66" s="11">
        <f t="shared" si="8"/>
        <v>0</v>
      </c>
      <c r="G66" s="22"/>
      <c r="H66" s="39">
        <f t="shared" si="9"/>
        <v>0</v>
      </c>
    </row>
    <row r="67" spans="1:10" hidden="1">
      <c r="A67" s="19"/>
      <c r="B67" s="9" t="s">
        <v>88</v>
      </c>
      <c r="C67" s="19" t="s">
        <v>97</v>
      </c>
      <c r="D67" s="10">
        <v>45000</v>
      </c>
      <c r="E67" s="22"/>
      <c r="F67" s="11">
        <f t="shared" si="8"/>
        <v>0</v>
      </c>
      <c r="G67" s="22"/>
      <c r="H67" s="39">
        <f t="shared" si="9"/>
        <v>0</v>
      </c>
    </row>
    <row r="68" spans="1:10" hidden="1">
      <c r="A68" s="19"/>
      <c r="B68" s="9" t="s">
        <v>89</v>
      </c>
      <c r="C68" s="19" t="s">
        <v>97</v>
      </c>
      <c r="D68" s="10">
        <v>35000</v>
      </c>
      <c r="E68" s="22"/>
      <c r="F68" s="11">
        <f t="shared" si="8"/>
        <v>0</v>
      </c>
      <c r="G68" s="22"/>
      <c r="H68" s="39">
        <f t="shared" si="9"/>
        <v>0</v>
      </c>
    </row>
    <row r="69" spans="1:10" ht="15" hidden="1">
      <c r="A69" s="12" t="s">
        <v>23</v>
      </c>
      <c r="B69" s="18" t="s">
        <v>40</v>
      </c>
      <c r="C69" s="12"/>
      <c r="D69" s="14"/>
      <c r="E69" s="29"/>
      <c r="F69" s="14">
        <f>SUM(F47:F68)</f>
        <v>0</v>
      </c>
      <c r="G69" s="29"/>
      <c r="H69" s="40">
        <f>SUM(H47:H68)</f>
        <v>0</v>
      </c>
    </row>
    <row r="70" spans="1:10" hidden="1">
      <c r="A70" s="7"/>
      <c r="B70" s="9" t="s">
        <v>90</v>
      </c>
      <c r="C70" s="7"/>
      <c r="D70" s="10">
        <v>50000</v>
      </c>
      <c r="E70" s="22"/>
      <c r="F70" s="11">
        <f>D70*E70</f>
        <v>0</v>
      </c>
      <c r="G70" s="22"/>
      <c r="H70" s="39">
        <f>D70*G70</f>
        <v>0</v>
      </c>
    </row>
    <row r="71" spans="1:10" hidden="1">
      <c r="A71" s="19"/>
      <c r="B71" s="9" t="s">
        <v>91</v>
      </c>
      <c r="C71" s="19"/>
      <c r="D71" s="10">
        <v>100000</v>
      </c>
      <c r="E71" s="22"/>
      <c r="F71" s="11">
        <f t="shared" ref="F71:F76" si="10">D71*E71</f>
        <v>0</v>
      </c>
      <c r="G71" s="22"/>
      <c r="H71" s="39">
        <f t="shared" ref="H71:H76" si="11">D71*G71</f>
        <v>0</v>
      </c>
    </row>
    <row r="72" spans="1:10" hidden="1">
      <c r="A72" s="19"/>
      <c r="B72" s="9" t="s">
        <v>92</v>
      </c>
      <c r="C72" s="19"/>
      <c r="D72" s="10">
        <v>80000</v>
      </c>
      <c r="E72" s="22"/>
      <c r="F72" s="11">
        <f t="shared" si="10"/>
        <v>0</v>
      </c>
      <c r="G72" s="22"/>
      <c r="H72" s="39">
        <f t="shared" si="11"/>
        <v>0</v>
      </c>
    </row>
    <row r="73" spans="1:10" hidden="1">
      <c r="A73" s="7"/>
      <c r="B73" s="9" t="s">
        <v>93</v>
      </c>
      <c r="C73" s="7"/>
      <c r="D73" s="10">
        <v>20000</v>
      </c>
      <c r="E73" s="22"/>
      <c r="F73" s="11">
        <f t="shared" si="10"/>
        <v>0</v>
      </c>
      <c r="G73" s="22"/>
      <c r="H73" s="39">
        <f t="shared" si="11"/>
        <v>0</v>
      </c>
    </row>
    <row r="74" spans="1:10">
      <c r="A74" s="19"/>
      <c r="B74" s="9" t="s">
        <v>94</v>
      </c>
      <c r="C74" s="19"/>
      <c r="D74" s="10">
        <v>60000</v>
      </c>
      <c r="E74" s="22">
        <v>135</v>
      </c>
      <c r="F74" s="11">
        <f t="shared" si="10"/>
        <v>8100000</v>
      </c>
      <c r="G74" s="22">
        <v>135</v>
      </c>
      <c r="H74" s="39">
        <f t="shared" si="11"/>
        <v>8100000</v>
      </c>
    </row>
    <row r="75" spans="1:10">
      <c r="A75" s="7"/>
      <c r="B75" s="9" t="s">
        <v>95</v>
      </c>
      <c r="C75" s="7"/>
      <c r="D75" s="10">
        <v>85000</v>
      </c>
      <c r="E75" s="22"/>
      <c r="F75" s="11">
        <f t="shared" si="10"/>
        <v>0</v>
      </c>
      <c r="G75" s="22">
        <f>E75+2.1647058823529+1.7294117647059</f>
        <v>3.8941176470587999</v>
      </c>
      <c r="H75" s="39">
        <f t="shared" si="11"/>
        <v>330999.99999999802</v>
      </c>
      <c r="J75" s="24"/>
    </row>
    <row r="76" spans="1:10">
      <c r="A76" s="7"/>
      <c r="B76" s="9" t="s">
        <v>96</v>
      </c>
      <c r="C76" s="7"/>
      <c r="D76" s="10"/>
      <c r="E76" s="22"/>
      <c r="F76" s="11">
        <v>1194000</v>
      </c>
      <c r="G76" s="22"/>
      <c r="H76" s="39">
        <v>1194000</v>
      </c>
    </row>
    <row r="77" spans="1:10" ht="15" hidden="1">
      <c r="A77" s="12" t="s">
        <v>24</v>
      </c>
      <c r="B77" s="13" t="s">
        <v>41</v>
      </c>
      <c r="C77" s="12"/>
      <c r="D77" s="14"/>
      <c r="E77" s="29"/>
      <c r="F77" s="14">
        <f>SUM(F70:F76)</f>
        <v>9294000</v>
      </c>
      <c r="G77" s="29"/>
      <c r="H77" s="40">
        <f>SUM(H70:H76)</f>
        <v>9624999.9999999981</v>
      </c>
    </row>
    <row r="78" spans="1:10" ht="15">
      <c r="A78" s="12" t="s">
        <v>108</v>
      </c>
      <c r="B78" s="13" t="s">
        <v>112</v>
      </c>
      <c r="C78" s="12"/>
      <c r="D78" s="14"/>
      <c r="E78" s="29"/>
      <c r="F78" s="14">
        <f>F69+F77</f>
        <v>9294000</v>
      </c>
      <c r="G78" s="29"/>
      <c r="H78" s="40">
        <f>H69+H77</f>
        <v>9624999.9999999981</v>
      </c>
    </row>
    <row r="79" spans="1:10" ht="15">
      <c r="A79" s="12" t="s">
        <v>25</v>
      </c>
      <c r="B79" s="13" t="s">
        <v>113</v>
      </c>
      <c r="C79" s="12"/>
      <c r="D79" s="14"/>
      <c r="E79" s="29"/>
      <c r="F79" s="14">
        <f>F46+F78</f>
        <v>9294000</v>
      </c>
      <c r="G79" s="29"/>
      <c r="H79" s="40">
        <f>H46+H78</f>
        <v>63851923</v>
      </c>
    </row>
    <row r="80" spans="1:10" ht="15">
      <c r="A80" s="12" t="s">
        <v>26</v>
      </c>
      <c r="B80" s="13" t="s">
        <v>12</v>
      </c>
      <c r="C80" s="12"/>
      <c r="D80" s="14"/>
      <c r="E80" s="29"/>
      <c r="F80" s="14">
        <f>F79*10%</f>
        <v>929400</v>
      </c>
      <c r="G80" s="29"/>
      <c r="H80" s="40">
        <f t="shared" ref="H80" si="12">H79*10%</f>
        <v>6385192.3000000007</v>
      </c>
    </row>
    <row r="81" spans="1:10" ht="15">
      <c r="A81" s="12" t="s">
        <v>111</v>
      </c>
      <c r="B81" s="13" t="s">
        <v>114</v>
      </c>
      <c r="C81" s="12"/>
      <c r="D81" s="14"/>
      <c r="E81" s="29"/>
      <c r="F81" s="14">
        <f>SUM(F79:F80)</f>
        <v>10223400</v>
      </c>
      <c r="G81" s="29"/>
      <c r="H81" s="40">
        <f>SUM(H79:H80)</f>
        <v>70237115.299999997</v>
      </c>
    </row>
    <row r="82" spans="1:10" ht="16.5" customHeight="1">
      <c r="B82" s="3" t="s">
        <v>6</v>
      </c>
      <c r="I82" s="23"/>
      <c r="J82" s="23"/>
    </row>
    <row r="83" spans="1:10" ht="16.5" customHeight="1">
      <c r="B83" s="2" t="s">
        <v>100</v>
      </c>
      <c r="F83" s="31" t="s">
        <v>103</v>
      </c>
      <c r="G83" s="31"/>
      <c r="I83" s="23"/>
    </row>
    <row r="84" spans="1:10" ht="16.5" customHeight="1">
      <c r="B84" s="2" t="s">
        <v>102</v>
      </c>
      <c r="F84" s="31" t="s">
        <v>104</v>
      </c>
      <c r="G84" s="31"/>
    </row>
    <row r="85" spans="1:10" ht="16.5" customHeight="1">
      <c r="B85" s="6" t="s">
        <v>101</v>
      </c>
      <c r="F85" s="31" t="s">
        <v>105</v>
      </c>
      <c r="G85" s="31"/>
    </row>
    <row r="86" spans="1:10" ht="16.5" customHeight="1">
      <c r="B86" s="3" t="s">
        <v>1</v>
      </c>
    </row>
    <row r="87" spans="1:10" ht="16.5" customHeight="1">
      <c r="B87" s="2" t="s">
        <v>35</v>
      </c>
      <c r="F87" s="2" t="s">
        <v>106</v>
      </c>
    </row>
    <row r="88" spans="1:10" ht="16.5" customHeight="1">
      <c r="B88" s="3" t="s">
        <v>2</v>
      </c>
    </row>
    <row r="89" spans="1:10" ht="16.5" customHeight="1">
      <c r="B89" s="2" t="s">
        <v>33</v>
      </c>
      <c r="F89" s="31" t="s">
        <v>106</v>
      </c>
      <c r="G89" s="31"/>
    </row>
    <row r="90" spans="1:10" ht="16.5" customHeight="1">
      <c r="B90" s="2" t="s">
        <v>34</v>
      </c>
      <c r="F90" s="2" t="s">
        <v>116</v>
      </c>
    </row>
  </sheetData>
  <mergeCells count="18">
    <mergeCell ref="A1:H1"/>
    <mergeCell ref="A2:H2"/>
    <mergeCell ref="A3:H3"/>
    <mergeCell ref="A12:H12"/>
    <mergeCell ref="F83:G83"/>
    <mergeCell ref="G13:H13"/>
    <mergeCell ref="A10:H10"/>
    <mergeCell ref="A13:A14"/>
    <mergeCell ref="B13:B14"/>
    <mergeCell ref="C13:C14"/>
    <mergeCell ref="D13:D14"/>
    <mergeCell ref="E13:F13"/>
    <mergeCell ref="F8:H8"/>
    <mergeCell ref="F85:G85"/>
    <mergeCell ref="F89:G89"/>
    <mergeCell ref="B5:H5"/>
    <mergeCell ref="B7:H7"/>
    <mergeCell ref="F84:G84"/>
  </mergeCells>
  <printOptions horizontalCentered="1"/>
  <pageMargins left="0.59055118110236227" right="0.59055118110236227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2023-07-25T06:58:54Z</cp:lastPrinted>
  <dcterms:created xsi:type="dcterms:W3CDTF">2014-01-15T06:30:10Z</dcterms:created>
  <dcterms:modified xsi:type="dcterms:W3CDTF">2023-07-25T07:00:24Z</dcterms:modified>
</cp:coreProperties>
</file>