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4" activeTab="9"/>
  </bookViews>
  <sheets>
    <sheet name="Төсөв" sheetId="16" state="hidden" r:id="rId1"/>
    <sheet name="Хянав_23" sheetId="45" r:id="rId2"/>
    <sheet name="Тодотгол_2023_хавсралт_2" sheetId="40" r:id="rId3"/>
    <sheet name="Тодотгол_2023_хавсралт_3_FINAl " sheetId="39" state="hidden" r:id="rId4"/>
    <sheet name="Гүйцэтгэл_2023_1 сар " sheetId="41" r:id="rId5"/>
    <sheet name="Гүйцэтгэл_2023_2_3 сар " sheetId="43" r:id="rId6"/>
    <sheet name="Гүйцэтгэл_2023_4 сар" sheetId="44" r:id="rId7"/>
    <sheet name="Гүйцэтгэл_2023_5 сар" sheetId="46" r:id="rId8"/>
    <sheet name="Гүйцэтгэл_2023_6 сар " sheetId="47" r:id="rId9"/>
    <sheet name="Гүйцэтгэл_2023_7 сар" sheetId="48" r:id="rId10"/>
  </sheets>
  <externalReferences>
    <externalReference r:id="rId11"/>
    <externalReference r:id="rId12"/>
  </externalReferences>
  <definedNames>
    <definedName name="_xlnm.Print_Titles" localSheetId="4">'Гүйцэтгэл_2023_1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H13" i="48" l="1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H25" i="48"/>
  <c r="I25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H20" i="48"/>
  <c r="G20" i="48"/>
  <c r="E20" i="48"/>
  <c r="H19" i="48"/>
  <c r="J19" i="48" s="1"/>
  <c r="G19" i="48"/>
  <c r="H18" i="48"/>
  <c r="I18" i="48" s="1"/>
  <c r="K18" i="48" s="1"/>
  <c r="G18" i="48"/>
  <c r="H17" i="48"/>
  <c r="J17" i="48" s="1"/>
  <c r="E17" i="48"/>
  <c r="G17" i="48" s="1"/>
  <c r="H16" i="48"/>
  <c r="J16" i="48" s="1"/>
  <c r="G16" i="48"/>
  <c r="G23" i="48" s="1"/>
  <c r="E16" i="48"/>
  <c r="J15" i="48"/>
  <c r="J14" i="48"/>
  <c r="G13" i="48"/>
  <c r="G14" i="48" s="1"/>
  <c r="G15" i="48" s="1"/>
  <c r="J12" i="48"/>
  <c r="G11" i="48"/>
  <c r="G12" i="48" s="1"/>
  <c r="I13" i="48" l="1"/>
  <c r="I14" i="48" s="1"/>
  <c r="I26" i="48"/>
  <c r="K25" i="48"/>
  <c r="K14" i="48"/>
  <c r="I15" i="48"/>
  <c r="K15" i="48" s="1"/>
  <c r="G24" i="48"/>
  <c r="G29" i="48" s="1"/>
  <c r="K13" i="48"/>
  <c r="I16" i="48"/>
  <c r="J18" i="48"/>
  <c r="J25" i="48"/>
  <c r="I11" i="48"/>
  <c r="J21" i="48"/>
  <c r="I17" i="48"/>
  <c r="K17" i="48" s="1"/>
  <c r="I19" i="48"/>
  <c r="K19" i="48" s="1"/>
  <c r="I13" i="47"/>
  <c r="G13" i="47"/>
  <c r="I27" i="48" l="1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I24" i="48" l="1"/>
  <c r="K24" i="48" s="1"/>
  <c r="K23" i="48"/>
  <c r="K27" i="48"/>
  <c r="I29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31" i="48" l="1"/>
  <c r="I30" i="48"/>
  <c r="K30" i="48" s="1"/>
  <c r="K29" i="48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I32" i="48" l="1"/>
  <c r="K31" i="48"/>
  <c r="K32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I29" i="47" l="1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29" i="47" l="1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<sst xmlns="http://schemas.openxmlformats.org/spreadsheetml/2006/main" count="899" uniqueCount="190">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</sst>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5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3" fontId="6" fillId="6" borderId="1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10" fillId="6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lef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right" vertical="center" wrapText="1"/>
    </xf>
    <xf numFmtId="0" fontId="10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9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199;&#1081;&#1094;&#1101;&#1090;&#1075;&#1101;&#1083;_2023_6%20&#1089;&#1072;&#10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үйцэтгэл_2023_6 са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04" t="s">
        <v>96</v>
      </c>
      <c r="K1" s="904"/>
      <c r="L1" s="904"/>
      <c r="M1" s="95"/>
      <c r="N1" s="83"/>
      <c r="O1" s="83"/>
      <c r="P1" s="88"/>
    </row>
    <row r="2" spans="1:17" x14ac:dyDescent="0.2">
      <c r="A2" s="919" t="s">
        <v>17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5"/>
      <c r="N2" s="83"/>
      <c r="O2" s="83"/>
      <c r="P2" s="88"/>
    </row>
    <row r="3" spans="1:17" x14ac:dyDescent="0.2">
      <c r="A3" s="919" t="s">
        <v>18</v>
      </c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83"/>
      <c r="N3" s="83"/>
      <c r="O3" s="83"/>
      <c r="P3" s="88"/>
    </row>
    <row r="4" spans="1:17" ht="15" customHeight="1" thickBot="1" x14ac:dyDescent="0.25">
      <c r="A4" s="905" t="s">
        <v>19</v>
      </c>
      <c r="B4" s="905"/>
      <c r="C4" s="91"/>
      <c r="D4" s="92"/>
      <c r="E4" s="93"/>
      <c r="F4" s="920"/>
      <c r="G4" s="920"/>
      <c r="H4" s="920"/>
      <c r="I4" s="920"/>
      <c r="J4" s="920"/>
      <c r="K4" s="920"/>
      <c r="L4" s="94"/>
      <c r="M4" s="96"/>
      <c r="N4" s="83"/>
      <c r="O4" s="83"/>
      <c r="P4" s="88"/>
    </row>
    <row r="5" spans="1:17" x14ac:dyDescent="0.2">
      <c r="A5" s="910" t="s">
        <v>0</v>
      </c>
      <c r="B5" s="912" t="s">
        <v>8</v>
      </c>
      <c r="C5" s="53" t="s">
        <v>20</v>
      </c>
      <c r="D5" s="914" t="s">
        <v>21</v>
      </c>
      <c r="E5" s="916" t="s">
        <v>22</v>
      </c>
      <c r="F5" s="916"/>
      <c r="G5" s="917" t="s">
        <v>23</v>
      </c>
      <c r="H5" s="917"/>
      <c r="I5" s="918" t="s">
        <v>24</v>
      </c>
      <c r="J5" s="918"/>
      <c r="K5" s="908" t="s">
        <v>25</v>
      </c>
      <c r="L5" s="909"/>
      <c r="M5" s="97"/>
      <c r="N5" s="83"/>
      <c r="O5" s="83"/>
      <c r="P5" s="83"/>
      <c r="Q5" s="83"/>
    </row>
    <row r="6" spans="1:17" ht="13.5" thickBot="1" x14ac:dyDescent="0.25">
      <c r="A6" s="911"/>
      <c r="B6" s="913"/>
      <c r="C6" s="119" t="s">
        <v>12</v>
      </c>
      <c r="D6" s="915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06" t="s">
        <v>97</v>
      </c>
      <c r="C64" s="906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07"/>
      <c r="K446" s="907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40" t="s">
        <v>176</v>
      </c>
      <c r="L1" s="940"/>
      <c r="M1" s="940"/>
      <c r="N1" s="940"/>
      <c r="O1" s="940"/>
    </row>
    <row r="2" spans="1:17" ht="14.25" customHeight="1" x14ac:dyDescent="0.2">
      <c r="K2" s="940"/>
      <c r="L2" s="940"/>
      <c r="M2" s="940"/>
      <c r="N2" s="940"/>
      <c r="O2" s="940"/>
    </row>
    <row r="3" spans="1:17" ht="14.25" customHeight="1" x14ac:dyDescent="0.2">
      <c r="B3" s="941" t="s">
        <v>177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</row>
    <row r="4" spans="1:17" ht="14.25" customHeight="1" x14ac:dyDescent="0.2"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42" t="s">
        <v>0</v>
      </c>
      <c r="B6" s="942" t="s">
        <v>8</v>
      </c>
      <c r="C6" s="942"/>
      <c r="D6" s="943" t="s">
        <v>20</v>
      </c>
      <c r="E6" s="944" t="s">
        <v>178</v>
      </c>
      <c r="F6" s="945" t="s">
        <v>22</v>
      </c>
      <c r="G6" s="945"/>
      <c r="H6" s="944" t="s">
        <v>179</v>
      </c>
      <c r="I6" s="944"/>
      <c r="J6" s="937" t="s">
        <v>180</v>
      </c>
      <c r="K6" s="937"/>
      <c r="L6" s="937" t="s">
        <v>145</v>
      </c>
      <c r="M6" s="937"/>
      <c r="N6" s="937" t="s">
        <v>181</v>
      </c>
      <c r="O6" s="937"/>
    </row>
    <row r="7" spans="1:17" x14ac:dyDescent="0.2">
      <c r="A7" s="942"/>
      <c r="B7" s="942"/>
      <c r="C7" s="942"/>
      <c r="D7" s="943"/>
      <c r="E7" s="944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38" t="s">
        <v>28</v>
      </c>
      <c r="C8" s="938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25" t="s">
        <v>29</v>
      </c>
      <c r="C9" s="925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25" t="s">
        <v>31</v>
      </c>
      <c r="C10" s="925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39" t="s">
        <v>35</v>
      </c>
      <c r="C11" s="939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25" t="s">
        <v>36</v>
      </c>
      <c r="C12" s="925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25" t="s">
        <v>38</v>
      </c>
      <c r="C13" s="925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25" t="s">
        <v>39</v>
      </c>
      <c r="C14" s="925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25" t="s">
        <v>41</v>
      </c>
      <c r="C15" s="925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26" t="s">
        <v>42</v>
      </c>
      <c r="C16" s="926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33">
        <v>9</v>
      </c>
      <c r="B17" s="934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33"/>
      <c r="B18" s="934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33"/>
      <c r="B19" s="934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33"/>
      <c r="B20" s="934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25" t="s">
        <v>131</v>
      </c>
      <c r="C21" s="925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25" t="s">
        <v>45</v>
      </c>
      <c r="C22" s="925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25" t="s">
        <v>46</v>
      </c>
      <c r="C23" s="925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33">
        <v>13</v>
      </c>
      <c r="B24" s="934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33"/>
      <c r="B25" s="934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33"/>
      <c r="B26" s="934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33"/>
      <c r="B27" s="934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26" t="s">
        <v>48</v>
      </c>
      <c r="C28" s="926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35" t="s">
        <v>49</v>
      </c>
      <c r="C29" s="935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25" t="s">
        <v>64</v>
      </c>
      <c r="C30" s="925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25" t="s">
        <v>65</v>
      </c>
      <c r="C31" s="925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25" t="s">
        <v>66</v>
      </c>
      <c r="C32" s="925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25" t="s">
        <v>67</v>
      </c>
      <c r="C33" s="925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25" t="s">
        <v>68</v>
      </c>
      <c r="C34" s="925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25" t="s">
        <v>69</v>
      </c>
      <c r="C35" s="925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27" t="s">
        <v>70</v>
      </c>
      <c r="C36" s="927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27" t="s">
        <v>71</v>
      </c>
      <c r="C37" s="927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36" t="s">
        <v>72</v>
      </c>
      <c r="C38" s="936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25" t="s">
        <v>50</v>
      </c>
      <c r="C39" s="925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25" t="s">
        <v>52</v>
      </c>
      <c r="C40" s="925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29" t="s">
        <v>54</v>
      </c>
      <c r="C41" s="929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29" t="s">
        <v>55</v>
      </c>
      <c r="C42" s="929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30" t="s">
        <v>56</v>
      </c>
      <c r="C43" s="930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29" t="s">
        <v>57</v>
      </c>
      <c r="C44" s="929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30" t="s">
        <v>16</v>
      </c>
      <c r="C45" s="930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27" t="s">
        <v>59</v>
      </c>
      <c r="C46" s="927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31" t="s">
        <v>61</v>
      </c>
      <c r="C47" s="931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27" t="s">
        <v>13</v>
      </c>
      <c r="C48" s="927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27" t="s">
        <v>62</v>
      </c>
      <c r="C49" s="927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27" t="s">
        <v>14</v>
      </c>
      <c r="C50" s="927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32" t="s">
        <v>63</v>
      </c>
      <c r="C51" s="932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28" t="s">
        <v>7</v>
      </c>
      <c r="C52" s="928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24" t="s">
        <v>84</v>
      </c>
      <c r="C53" s="924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25" t="s">
        <v>73</v>
      </c>
      <c r="C54" s="925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25" t="s">
        <v>74</v>
      </c>
      <c r="C55" s="925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25" t="s">
        <v>75</v>
      </c>
      <c r="C56" s="925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25" t="s">
        <v>76</v>
      </c>
      <c r="C57" s="925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26" t="s">
        <v>77</v>
      </c>
      <c r="C58" s="926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27" t="s">
        <v>78</v>
      </c>
      <c r="C59" s="927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28" t="s">
        <v>80</v>
      </c>
      <c r="C60" s="928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25" t="s">
        <v>32</v>
      </c>
      <c r="C61" s="925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25" t="s">
        <v>34</v>
      </c>
      <c r="C62" s="925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28" t="s">
        <v>81</v>
      </c>
      <c r="C63" s="928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24" t="s">
        <v>83</v>
      </c>
      <c r="C64" s="924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21" t="s">
        <v>182</v>
      </c>
      <c r="C65" s="921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22" t="s">
        <v>86</v>
      </c>
      <c r="C66" s="922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22" t="s">
        <v>15</v>
      </c>
      <c r="C67" s="922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23" t="s">
        <v>4</v>
      </c>
      <c r="C68" s="923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22" t="s">
        <v>87</v>
      </c>
      <c r="C69" s="922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69:C69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40" t="s">
        <v>158</v>
      </c>
      <c r="F1" s="940"/>
      <c r="G1" s="940"/>
      <c r="H1" s="734"/>
      <c r="I1" s="734"/>
    </row>
    <row r="2" spans="1:9" x14ac:dyDescent="0.2">
      <c r="E2" s="940"/>
      <c r="F2" s="940"/>
      <c r="G2" s="940"/>
      <c r="H2" s="734"/>
      <c r="I2" s="734"/>
    </row>
    <row r="3" spans="1:9" ht="31.5" customHeight="1" x14ac:dyDescent="0.2">
      <c r="A3" s="88"/>
      <c r="B3" s="951" t="s">
        <v>146</v>
      </c>
      <c r="C3" s="951"/>
      <c r="D3" s="951"/>
      <c r="E3" s="951"/>
      <c r="F3" s="951"/>
      <c r="G3" s="734"/>
      <c r="H3" s="734"/>
      <c r="I3" s="734"/>
    </row>
    <row r="4" spans="1:9" ht="27" customHeight="1" x14ac:dyDescent="0.2">
      <c r="B4" s="951"/>
      <c r="C4" s="951"/>
      <c r="D4" s="951"/>
      <c r="E4" s="951"/>
      <c r="F4" s="951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46" t="s">
        <v>157</v>
      </c>
      <c r="E7" s="946"/>
      <c r="F7" s="946"/>
      <c r="G7" s="946"/>
    </row>
    <row r="8" spans="1:9" x14ac:dyDescent="0.2">
      <c r="A8" s="986" t="s">
        <v>0</v>
      </c>
      <c r="B8" s="988" t="s">
        <v>8</v>
      </c>
      <c r="C8" s="989"/>
      <c r="D8" s="992" t="s">
        <v>20</v>
      </c>
      <c r="E8" s="994" t="s">
        <v>21</v>
      </c>
      <c r="F8" s="978" t="s">
        <v>159</v>
      </c>
      <c r="G8" s="979"/>
    </row>
    <row r="9" spans="1:9" ht="13.5" thickBot="1" x14ac:dyDescent="0.25">
      <c r="A9" s="987"/>
      <c r="B9" s="990"/>
      <c r="C9" s="991"/>
      <c r="D9" s="993"/>
      <c r="E9" s="995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80" t="s">
        <v>28</v>
      </c>
      <c r="C10" s="981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982" t="s">
        <v>29</v>
      </c>
      <c r="C11" s="983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984" t="s">
        <v>35</v>
      </c>
      <c r="C12" s="985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974" t="s">
        <v>41</v>
      </c>
      <c r="C13" s="975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976" t="s">
        <v>42</v>
      </c>
      <c r="C14" s="977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972" t="s">
        <v>49</v>
      </c>
      <c r="C15" s="973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62" t="s">
        <v>52</v>
      </c>
      <c r="C16" s="963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964" t="s">
        <v>54</v>
      </c>
      <c r="C17" s="965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964" t="s">
        <v>55</v>
      </c>
      <c r="C18" s="965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966" t="s">
        <v>56</v>
      </c>
      <c r="C19" s="967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964" t="s">
        <v>57</v>
      </c>
      <c r="C20" s="965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966" t="s">
        <v>16</v>
      </c>
      <c r="C21" s="967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968" t="s">
        <v>59</v>
      </c>
      <c r="C22" s="969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970" t="s">
        <v>61</v>
      </c>
      <c r="C23" s="971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60" t="s">
        <v>84</v>
      </c>
      <c r="C24" s="961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58" t="s">
        <v>78</v>
      </c>
      <c r="C25" s="959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52" t="s">
        <v>83</v>
      </c>
      <c r="C26" s="953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54" t="s">
        <v>85</v>
      </c>
      <c r="C27" s="955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56" t="s">
        <v>86</v>
      </c>
      <c r="C28" s="957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49" t="s">
        <v>15</v>
      </c>
      <c r="C29" s="950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47" t="s">
        <v>4</v>
      </c>
      <c r="C30" s="948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49" t="s">
        <v>87</v>
      </c>
      <c r="C31" s="950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F8:G8"/>
    <mergeCell ref="B10:C10"/>
    <mergeCell ref="B11:C11"/>
    <mergeCell ref="B12:C12"/>
    <mergeCell ref="A8:A9"/>
    <mergeCell ref="B8:C9"/>
    <mergeCell ref="D8:D9"/>
    <mergeCell ref="E8:E9"/>
    <mergeCell ref="B21:C21"/>
    <mergeCell ref="B22:C22"/>
    <mergeCell ref="B23:C23"/>
    <mergeCell ref="B15:C15"/>
    <mergeCell ref="B13:C13"/>
    <mergeCell ref="B14:C14"/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005" t="s">
        <v>149</v>
      </c>
      <c r="X1" s="1005"/>
      <c r="Y1" s="1005"/>
    </row>
    <row r="2" spans="1:25" ht="14.25" customHeight="1" x14ac:dyDescent="0.2">
      <c r="W2" s="1005"/>
      <c r="X2" s="1005"/>
      <c r="Y2" s="1005"/>
    </row>
    <row r="3" spans="1:25" ht="14.25" customHeight="1" x14ac:dyDescent="0.2">
      <c r="B3" s="996" t="s">
        <v>146</v>
      </c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W3" s="1005"/>
      <c r="X3" s="1005"/>
      <c r="Y3" s="1005"/>
    </row>
    <row r="4" spans="1:25" ht="14.25" customHeight="1" x14ac:dyDescent="0.2"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46" t="s">
        <v>122</v>
      </c>
      <c r="X5" s="946"/>
      <c r="Y5" s="946"/>
    </row>
    <row r="6" spans="1:25" ht="26.25" customHeight="1" thickBot="1" x14ac:dyDescent="0.25">
      <c r="A6" s="986" t="s">
        <v>0</v>
      </c>
      <c r="B6" s="988" t="s">
        <v>8</v>
      </c>
      <c r="C6" s="989"/>
      <c r="D6" s="992" t="s">
        <v>20</v>
      </c>
      <c r="E6" s="994" t="s">
        <v>21</v>
      </c>
      <c r="F6" s="1109" t="s">
        <v>22</v>
      </c>
      <c r="G6" s="1110"/>
      <c r="H6" s="1103" t="s">
        <v>123</v>
      </c>
      <c r="I6" s="1104"/>
      <c r="J6" s="1105" t="s">
        <v>124</v>
      </c>
      <c r="K6" s="1106"/>
      <c r="L6" s="1097" t="s">
        <v>125</v>
      </c>
      <c r="M6" s="1098"/>
      <c r="N6" s="1099" t="s">
        <v>126</v>
      </c>
      <c r="O6" s="1100"/>
      <c r="P6" s="1101" t="s">
        <v>147</v>
      </c>
      <c r="Q6" s="1102"/>
      <c r="R6" s="997" t="s">
        <v>144</v>
      </c>
      <c r="S6" s="998"/>
      <c r="T6" s="999" t="s">
        <v>125</v>
      </c>
      <c r="U6" s="1000"/>
      <c r="V6" s="1001" t="s">
        <v>148</v>
      </c>
      <c r="W6" s="1002"/>
      <c r="X6" s="1003" t="s">
        <v>145</v>
      </c>
      <c r="Y6" s="1004"/>
    </row>
    <row r="7" spans="1:25" ht="13.5" thickBot="1" x14ac:dyDescent="0.25">
      <c r="A7" s="987"/>
      <c r="B7" s="990"/>
      <c r="C7" s="991"/>
      <c r="D7" s="993"/>
      <c r="E7" s="995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80" t="s">
        <v>28</v>
      </c>
      <c r="C8" s="981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982" t="s">
        <v>29</v>
      </c>
      <c r="C9" s="983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974" t="s">
        <v>31</v>
      </c>
      <c r="C10" s="975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107" t="s">
        <v>35</v>
      </c>
      <c r="C11" s="1108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982" t="s">
        <v>36</v>
      </c>
      <c r="C12" s="983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62" t="s">
        <v>38</v>
      </c>
      <c r="C13" s="963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62" t="s">
        <v>39</v>
      </c>
      <c r="C14" s="963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974" t="s">
        <v>41</v>
      </c>
      <c r="C15" s="975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095" t="s">
        <v>42</v>
      </c>
      <c r="C16" s="1096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89">
        <v>9</v>
      </c>
      <c r="B17" s="1077" t="s">
        <v>127</v>
      </c>
      <c r="C17" s="256" t="s">
        <v>65</v>
      </c>
      <c r="D17" s="1092" t="s">
        <v>10</v>
      </c>
      <c r="E17" s="1093">
        <v>22600</v>
      </c>
      <c r="F17" s="508">
        <v>700</v>
      </c>
      <c r="G17" s="1094">
        <f>$E17*(F17+F18+F19+F20)</f>
        <v>21696000</v>
      </c>
      <c r="H17" s="1073">
        <v>355</v>
      </c>
      <c r="I17" s="1063">
        <f>H17*$E17</f>
        <v>8023000</v>
      </c>
      <c r="J17" s="1064">
        <v>149</v>
      </c>
      <c r="K17" s="1065">
        <f>$E17*J17</f>
        <v>3367400</v>
      </c>
      <c r="L17" s="1066">
        <f>J17-H17</f>
        <v>-206</v>
      </c>
      <c r="M17" s="1069">
        <f>L17*$E17</f>
        <v>-4655600</v>
      </c>
      <c r="N17" s="1072">
        <v>605</v>
      </c>
      <c r="O17" s="1056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90"/>
      <c r="B18" s="1078"/>
      <c r="C18" s="257" t="s">
        <v>128</v>
      </c>
      <c r="D18" s="1081"/>
      <c r="E18" s="1084"/>
      <c r="F18" s="509">
        <v>90</v>
      </c>
      <c r="G18" s="1061"/>
      <c r="H18" s="1035"/>
      <c r="I18" s="1038"/>
      <c r="J18" s="1041"/>
      <c r="K18" s="1044"/>
      <c r="L18" s="1067"/>
      <c r="M18" s="1070"/>
      <c r="N18" s="1051"/>
      <c r="O18" s="1054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90"/>
      <c r="B19" s="1078"/>
      <c r="C19" s="258" t="s">
        <v>129</v>
      </c>
      <c r="D19" s="1081"/>
      <c r="E19" s="1084"/>
      <c r="F19" s="509">
        <v>120</v>
      </c>
      <c r="G19" s="1061"/>
      <c r="H19" s="1035"/>
      <c r="I19" s="1038"/>
      <c r="J19" s="1041"/>
      <c r="K19" s="1044"/>
      <c r="L19" s="1067"/>
      <c r="M19" s="1070"/>
      <c r="N19" s="1051"/>
      <c r="O19" s="1054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91"/>
      <c r="B20" s="1079"/>
      <c r="C20" s="259" t="s">
        <v>130</v>
      </c>
      <c r="D20" s="1082"/>
      <c r="E20" s="1085"/>
      <c r="F20" s="510">
        <v>50</v>
      </c>
      <c r="G20" s="1062"/>
      <c r="H20" s="1036"/>
      <c r="I20" s="1039"/>
      <c r="J20" s="1042"/>
      <c r="K20" s="1045"/>
      <c r="L20" s="1068"/>
      <c r="M20" s="1071"/>
      <c r="N20" s="1052"/>
      <c r="O20" s="1055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57" t="s">
        <v>131</v>
      </c>
      <c r="C21" s="1058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62" t="s">
        <v>45</v>
      </c>
      <c r="C22" s="963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59" t="s">
        <v>46</v>
      </c>
      <c r="C23" s="963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74">
        <v>13</v>
      </c>
      <c r="B24" s="1077" t="s">
        <v>47</v>
      </c>
      <c r="C24" s="256" t="s">
        <v>65</v>
      </c>
      <c r="D24" s="1080" t="s">
        <v>44</v>
      </c>
      <c r="E24" s="1083">
        <v>10000</v>
      </c>
      <c r="F24" s="1086">
        <v>356</v>
      </c>
      <c r="G24" s="1060">
        <f>$E24*F24</f>
        <v>3560000</v>
      </c>
      <c r="H24" s="1034"/>
      <c r="I24" s="1037">
        <f>H27*$E24</f>
        <v>0</v>
      </c>
      <c r="J24" s="1040">
        <v>0</v>
      </c>
      <c r="K24" s="1043">
        <f>$E24*J24</f>
        <v>0</v>
      </c>
      <c r="L24" s="341"/>
      <c r="M24" s="387"/>
      <c r="N24" s="1050">
        <v>356</v>
      </c>
      <c r="O24" s="1053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75"/>
      <c r="B25" s="1078"/>
      <c r="C25" s="347" t="s">
        <v>45</v>
      </c>
      <c r="D25" s="1081"/>
      <c r="E25" s="1084"/>
      <c r="F25" s="1087"/>
      <c r="G25" s="1061"/>
      <c r="H25" s="1035"/>
      <c r="I25" s="1038"/>
      <c r="J25" s="1041"/>
      <c r="K25" s="1044"/>
      <c r="L25" s="341"/>
      <c r="M25" s="387"/>
      <c r="N25" s="1051"/>
      <c r="O25" s="1054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75"/>
      <c r="B26" s="1078"/>
      <c r="C26" s="347" t="s">
        <v>46</v>
      </c>
      <c r="D26" s="1081"/>
      <c r="E26" s="1084"/>
      <c r="F26" s="1087"/>
      <c r="G26" s="1061"/>
      <c r="H26" s="1035"/>
      <c r="I26" s="1038"/>
      <c r="J26" s="1041"/>
      <c r="K26" s="1044"/>
      <c r="L26" s="341"/>
      <c r="M26" s="387"/>
      <c r="N26" s="1051"/>
      <c r="O26" s="1054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76"/>
      <c r="B27" s="1079"/>
      <c r="C27" s="259" t="s">
        <v>132</v>
      </c>
      <c r="D27" s="1082"/>
      <c r="E27" s="1085"/>
      <c r="F27" s="1088"/>
      <c r="G27" s="1062"/>
      <c r="H27" s="1036"/>
      <c r="I27" s="1039"/>
      <c r="J27" s="1042"/>
      <c r="K27" s="1045"/>
      <c r="L27" s="341">
        <f>J24-H27</f>
        <v>0</v>
      </c>
      <c r="M27" s="387">
        <f>L27*$E24</f>
        <v>0</v>
      </c>
      <c r="N27" s="1052"/>
      <c r="O27" s="1055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46" t="s">
        <v>48</v>
      </c>
      <c r="C28" s="1047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48" t="s">
        <v>49</v>
      </c>
      <c r="C29" s="1049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982" t="s">
        <v>64</v>
      </c>
      <c r="C30" s="983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62" t="s">
        <v>65</v>
      </c>
      <c r="C31" s="963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62" t="s">
        <v>66</v>
      </c>
      <c r="C32" s="963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62" t="s">
        <v>67</v>
      </c>
      <c r="C33" s="963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62" t="s">
        <v>68</v>
      </c>
      <c r="C34" s="963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62" t="s">
        <v>69</v>
      </c>
      <c r="C35" s="963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24" t="s">
        <v>70</v>
      </c>
      <c r="C36" s="1025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968" t="s">
        <v>71</v>
      </c>
      <c r="C37" s="969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32" t="s">
        <v>72</v>
      </c>
      <c r="C38" s="1033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982" t="s">
        <v>50</v>
      </c>
      <c r="C39" s="983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62" t="s">
        <v>52</v>
      </c>
      <c r="C40" s="963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964" t="s">
        <v>54</v>
      </c>
      <c r="C41" s="965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964" t="s">
        <v>55</v>
      </c>
      <c r="C42" s="965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966" t="s">
        <v>56</v>
      </c>
      <c r="C43" s="967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964" t="s">
        <v>57</v>
      </c>
      <c r="C44" s="965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966" t="s">
        <v>16</v>
      </c>
      <c r="C45" s="967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968" t="s">
        <v>59</v>
      </c>
      <c r="C46" s="969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22" t="s">
        <v>61</v>
      </c>
      <c r="C47" s="1023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58" t="s">
        <v>13</v>
      </c>
      <c r="C48" s="959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24" t="s">
        <v>62</v>
      </c>
      <c r="C49" s="1025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968" t="s">
        <v>14</v>
      </c>
      <c r="C50" s="969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26" t="s">
        <v>63</v>
      </c>
      <c r="C51" s="1027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28" t="s">
        <v>7</v>
      </c>
      <c r="C52" s="1029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30" t="s">
        <v>84</v>
      </c>
      <c r="C53" s="1031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982" t="s">
        <v>73</v>
      </c>
      <c r="C54" s="983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62" t="s">
        <v>74</v>
      </c>
      <c r="C55" s="963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62" t="s">
        <v>75</v>
      </c>
      <c r="C56" s="963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974" t="s">
        <v>76</v>
      </c>
      <c r="C57" s="975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08" t="s">
        <v>77</v>
      </c>
      <c r="C58" s="1009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58" t="s">
        <v>78</v>
      </c>
      <c r="C59" s="959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10" t="s">
        <v>80</v>
      </c>
      <c r="C60" s="1011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62" t="s">
        <v>32</v>
      </c>
      <c r="C61" s="963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62" t="s">
        <v>34</v>
      </c>
      <c r="C62" s="963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12" t="s">
        <v>81</v>
      </c>
      <c r="C63" s="1013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14" t="s">
        <v>83</v>
      </c>
      <c r="C64" s="1015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16" t="s">
        <v>85</v>
      </c>
      <c r="C65" s="1017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018" t="s">
        <v>86</v>
      </c>
      <c r="C66" s="1019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06" t="s">
        <v>15</v>
      </c>
      <c r="C67" s="1007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020" t="s">
        <v>4</v>
      </c>
      <c r="C68" s="1021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06" t="s">
        <v>87</v>
      </c>
      <c r="C69" s="1007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A6:A7"/>
    <mergeCell ref="B6:C7"/>
    <mergeCell ref="D6:D7"/>
    <mergeCell ref="E6:E7"/>
    <mergeCell ref="F6:G6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17:A20"/>
    <mergeCell ref="B17:B20"/>
    <mergeCell ref="D17:D20"/>
    <mergeCell ref="E17:E20"/>
    <mergeCell ref="G17:G20"/>
    <mergeCell ref="A24:A27"/>
    <mergeCell ref="B24:B27"/>
    <mergeCell ref="D24:D27"/>
    <mergeCell ref="E24:E27"/>
    <mergeCell ref="F24:F27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3:T4"/>
    <mergeCell ref="R6:S6"/>
    <mergeCell ref="T6:U6"/>
    <mergeCell ref="V6:W6"/>
    <mergeCell ref="X6:Y6"/>
    <mergeCell ref="W1:Y3"/>
    <mergeCell ref="W5:Y5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34"/>
      <c r="M3" s="734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161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641"/>
      <c r="K7" s="584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162</v>
      </c>
      <c r="G8" s="1124"/>
      <c r="H8" s="1133" t="s">
        <v>101</v>
      </c>
      <c r="I8" s="1134"/>
      <c r="J8" s="1125"/>
      <c r="K8" s="1125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26" t="s">
        <v>28</v>
      </c>
      <c r="C10" s="1127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39" t="s">
        <v>78</v>
      </c>
      <c r="C25" s="1140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41" t="s">
        <v>81</v>
      </c>
      <c r="C26" s="1142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45" t="s">
        <v>83</v>
      </c>
      <c r="C27" s="1146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47" t="s">
        <v>106</v>
      </c>
      <c r="C28" s="1148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49" t="s">
        <v>102</v>
      </c>
      <c r="C29" s="1150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51" t="s">
        <v>1</v>
      </c>
      <c r="C30" s="1152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35" t="s">
        <v>103</v>
      </c>
      <c r="C31" s="1136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37" t="s">
        <v>104</v>
      </c>
      <c r="C32" s="1138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  <mergeCell ref="B31:C31"/>
    <mergeCell ref="B32:C32"/>
    <mergeCell ref="B25:C25"/>
    <mergeCell ref="B26:C26"/>
    <mergeCell ref="B24:C24"/>
    <mergeCell ref="J8:K8"/>
    <mergeCell ref="B10:C10"/>
    <mergeCell ref="B11:C11"/>
    <mergeCell ref="B12:C12"/>
    <mergeCell ref="G7:I7"/>
    <mergeCell ref="H8:I8"/>
    <mergeCell ref="C4:I4"/>
    <mergeCell ref="C5:I5"/>
    <mergeCell ref="B6:I6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34"/>
      <c r="M3" s="734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174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641"/>
      <c r="K7" s="584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175</v>
      </c>
      <c r="G8" s="1124"/>
      <c r="H8" s="1133" t="s">
        <v>101</v>
      </c>
      <c r="I8" s="1134"/>
      <c r="J8" s="1125"/>
      <c r="K8" s="1125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26" t="s">
        <v>28</v>
      </c>
      <c r="C10" s="1127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37" t="s">
        <v>104</v>
      </c>
      <c r="C31" s="1138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B31:C31"/>
    <mergeCell ref="B26:C26"/>
    <mergeCell ref="B27:C27"/>
    <mergeCell ref="B28:C28"/>
    <mergeCell ref="B29:C29"/>
    <mergeCell ref="B30:C30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G1:I3"/>
    <mergeCell ref="C4:I4"/>
    <mergeCell ref="C5:I5"/>
    <mergeCell ref="B6:I6"/>
    <mergeCell ref="G7:I7"/>
    <mergeCell ref="H8:I8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65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185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184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37" t="s">
        <v>104</v>
      </c>
      <c r="C31" s="1138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65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186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187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K23" sqref="K23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898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188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189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1" t="s">
        <v>41</v>
      </c>
      <c r="C13" s="1172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3" t="s">
        <v>42</v>
      </c>
      <c r="C14" s="1174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115" zoomScaleNormal="115" workbookViewId="0">
      <selection activeCell="H14" sqref="H14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898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188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189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 t="e">
        <f>F11+'[2]Гүйцэтгэл_2023_6 сар'!H11</f>
        <v>#REF!</v>
      </c>
      <c r="I11" s="712" t="e">
        <f>H11*$E$11</f>
        <v>#REF!</v>
      </c>
      <c r="J11" s="885" t="e">
        <f>Тодотгол_2023_хавсралт_2!F11-H11</f>
        <v>#REF!</v>
      </c>
      <c r="K11" s="885" t="e">
        <f>Тодотгол_2023_хавсралт_2!G11-I11</f>
        <v>#REF!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 t="e">
        <f>SUM(I11:I11)</f>
        <v>#REF!</v>
      </c>
      <c r="J12" s="885">
        <f>Тодотгол_2023_хавсралт_2!F12-H12</f>
        <v>0</v>
      </c>
      <c r="K12" s="885" t="e">
        <f>Тодотгол_2023_хавсралт_2!G12-I12</f>
        <v>#REF!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1" t="s">
        <v>41</v>
      </c>
      <c r="C13" s="1172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 t="e">
        <f>F13+'[2]Гүйцэтгэл_2023_6 сар'!H13</f>
        <v>#REF!</v>
      </c>
      <c r="I13" s="690" t="e">
        <f>H13*$E13</f>
        <v>#REF!</v>
      </c>
      <c r="J13" s="885" t="e">
        <f>Тодотгол_2023_хавсралт_2!F13-H13</f>
        <v>#REF!</v>
      </c>
      <c r="K13" s="885" t="e">
        <f>Тодотгол_2023_хавсралт_2!G13-I13</f>
        <v>#REF!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3" t="s">
        <v>42</v>
      </c>
      <c r="C14" s="1174"/>
      <c r="D14" s="896"/>
      <c r="E14" s="703"/>
      <c r="F14" s="713"/>
      <c r="G14" s="714">
        <f>SUM(G13:G13)</f>
        <v>39634999.799999997</v>
      </c>
      <c r="H14" s="660"/>
      <c r="I14" s="714" t="e">
        <f>SUM(I13:I13)</f>
        <v>#REF!</v>
      </c>
      <c r="J14" s="885">
        <f>Тодотгол_2023_хавсралт_2!F14-H14</f>
        <v>0</v>
      </c>
      <c r="K14" s="885" t="e">
        <f>Тодотгол_2023_хавсралт_2!G14-I14</f>
        <v>#REF!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39634999.799999997</v>
      </c>
      <c r="H15" s="657"/>
      <c r="I15" s="689" t="e">
        <f>SUM(I14)</f>
        <v>#REF!</v>
      </c>
      <c r="J15" s="885">
        <f>Тодотгол_2023_хавсралт_2!F15-H15</f>
        <v>0</v>
      </c>
      <c r="K15" s="885" t="e">
        <f>Тодотгол_2023_хавсралт_2!G15-I15</f>
        <v>#REF!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76243395.799999997</v>
      </c>
      <c r="H24" s="657"/>
      <c r="I24" s="653" t="e">
        <f>I23+I12+I15</f>
        <v>#REF!</v>
      </c>
      <c r="J24" s="885">
        <f>Тодотгол_2023_хавсралт_2!F24-H24</f>
        <v>0</v>
      </c>
      <c r="K24" s="885" t="e">
        <f>Тодотгол_2023_хавсралт_2!G24-I24</f>
        <v>#REF!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77743395.799999997</v>
      </c>
      <c r="H29" s="731"/>
      <c r="I29" s="699" t="e">
        <f>I27+I24</f>
        <v>#REF!</v>
      </c>
      <c r="J29" s="885">
        <f>Тодотгол_2023_хавсралт_2!F29-H29</f>
        <v>0</v>
      </c>
      <c r="K29" s="885" t="e">
        <f>Тодотгол_2023_хавсралт_2!G29-I29</f>
        <v>#REF!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7774339.5800000001</v>
      </c>
      <c r="H30" s="732"/>
      <c r="I30" s="699" t="e">
        <f>I29*0.1</f>
        <v>#REF!</v>
      </c>
      <c r="J30" s="885">
        <f>Тодотгол_2023_хавсралт_2!F30-H30</f>
        <v>0</v>
      </c>
      <c r="K30" s="885" t="e">
        <f>Тодотгол_2023_хавсралт_2!G30-I30</f>
        <v>#REF!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85517735.379999995</v>
      </c>
      <c r="H31" s="733"/>
      <c r="I31" s="699" t="e">
        <f>SUM(I29:I30)</f>
        <v>#REF!</v>
      </c>
      <c r="J31" s="885">
        <f>Тодотгол_2023_хавсралт_2!F31-H31</f>
        <v>0</v>
      </c>
      <c r="K31" s="885" t="e">
        <f>Тодотгол_2023_хавсралт_2!G31-I31</f>
        <v>#REF!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 t="e">
        <f>I31-G31-'Гүйцэтгэл_2023_5 сар'!I31</f>
        <v>#REF!</v>
      </c>
      <c r="J32" s="885"/>
      <c r="K32" s="885" t="e">
        <f>K31+I31-Тодотгол_2023_хавсралт_2!G31</f>
        <v>#REF!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H8:I8"/>
    <mergeCell ref="J8:K8"/>
    <mergeCell ref="B10:C10"/>
    <mergeCell ref="B11:C11"/>
    <mergeCell ref="B12:C12"/>
    <mergeCell ref="B13:C13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'Гүйцэтгэл_2023_1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2023-07-18T07:43:14Z</dcterms:modified>
</cp:coreProperties>
</file>