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Загал-Уул-50 төсөл\Гүйцэтгэл\"/>
    </mc:Choice>
  </mc:AlternateContent>
  <xr:revisionPtr revIDLastSave="0" documentId="13_ncr:1_{E15121E3-5841-49E0-977E-208B1187BD22}" xr6:coauthVersionLast="47" xr6:coauthVersionMax="47" xr10:uidLastSave="{00000000-0000-0000-0000-000000000000}"/>
  <bookViews>
    <workbookView xWindow="-120" yWindow="-120" windowWidth="20730" windowHeight="11160" tabRatio="992" activeTab="6" xr2:uid="{00000000-000D-0000-FFFF-FFFF00000000}"/>
  </bookViews>
  <sheets>
    <sheet name="1 сар" sheetId="58" r:id="rId1"/>
    <sheet name="2 сар" sheetId="59" r:id="rId2"/>
    <sheet name="3 сар" sheetId="60" r:id="rId3"/>
    <sheet name="4 сар" sheetId="61" r:id="rId4"/>
    <sheet name="5 сар" sheetId="62" r:id="rId5"/>
    <sheet name="6сар" sheetId="63" r:id="rId6"/>
    <sheet name="7 сар" sheetId="64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64" l="1"/>
  <c r="H51" i="64"/>
  <c r="F50" i="64"/>
  <c r="F50" i="63"/>
  <c r="F51" i="63"/>
  <c r="H50" i="63"/>
  <c r="H32" i="64"/>
  <c r="F32" i="64"/>
  <c r="F27" i="64"/>
  <c r="H86" i="64"/>
  <c r="F86" i="64"/>
  <c r="H68" i="64"/>
  <c r="H65" i="64"/>
  <c r="H66" i="64"/>
  <c r="H67" i="64"/>
  <c r="H64" i="64"/>
  <c r="F68" i="64"/>
  <c r="F65" i="64"/>
  <c r="F66" i="64"/>
  <c r="F67" i="64"/>
  <c r="F64" i="64"/>
  <c r="H84" i="64"/>
  <c r="H89" i="64" s="1"/>
  <c r="F84" i="64"/>
  <c r="F89" i="64" s="1"/>
  <c r="H82" i="64"/>
  <c r="F82" i="64"/>
  <c r="H81" i="64"/>
  <c r="F81" i="64"/>
  <c r="H80" i="64"/>
  <c r="F80" i="64"/>
  <c r="H79" i="64"/>
  <c r="F79" i="64"/>
  <c r="H78" i="64"/>
  <c r="F78" i="64"/>
  <c r="H77" i="64"/>
  <c r="F77" i="64"/>
  <c r="H76" i="64"/>
  <c r="F76" i="64"/>
  <c r="H75" i="64"/>
  <c r="F75" i="64"/>
  <c r="H74" i="64"/>
  <c r="F74" i="64"/>
  <c r="H73" i="64"/>
  <c r="F73" i="64"/>
  <c r="H72" i="64"/>
  <c r="F72" i="64"/>
  <c r="H71" i="64"/>
  <c r="F71" i="64"/>
  <c r="H70" i="64"/>
  <c r="H83" i="64" s="1"/>
  <c r="F70" i="64"/>
  <c r="F83" i="64" s="1"/>
  <c r="F90" i="64" s="1"/>
  <c r="H60" i="64"/>
  <c r="F60" i="64"/>
  <c r="H59" i="64"/>
  <c r="F59" i="64"/>
  <c r="H58" i="64"/>
  <c r="H61" i="64" s="1"/>
  <c r="F58" i="64"/>
  <c r="F61" i="64" s="1"/>
  <c r="H56" i="64"/>
  <c r="F56" i="64"/>
  <c r="H54" i="64"/>
  <c r="F54" i="64"/>
  <c r="H52" i="64"/>
  <c r="H57" i="64" s="1"/>
  <c r="F52" i="64"/>
  <c r="F57" i="64" s="1"/>
  <c r="H49" i="64"/>
  <c r="F49" i="64"/>
  <c r="H48" i="64"/>
  <c r="F48" i="64"/>
  <c r="H47" i="64"/>
  <c r="F47" i="64"/>
  <c r="H46" i="64"/>
  <c r="F46" i="64"/>
  <c r="H45" i="64"/>
  <c r="F45" i="64"/>
  <c r="H44" i="64"/>
  <c r="F44" i="64"/>
  <c r="H43" i="64"/>
  <c r="F43" i="64"/>
  <c r="H42" i="64"/>
  <c r="F42" i="64"/>
  <c r="H41" i="64"/>
  <c r="F41" i="64"/>
  <c r="H40" i="64"/>
  <c r="F40" i="64"/>
  <c r="H39" i="64"/>
  <c r="F39" i="64"/>
  <c r="H35" i="64"/>
  <c r="F35" i="64"/>
  <c r="H34" i="64"/>
  <c r="H37" i="64" s="1"/>
  <c r="F34" i="64"/>
  <c r="F37" i="64" s="1"/>
  <c r="H29" i="64"/>
  <c r="F29" i="64"/>
  <c r="H28" i="64"/>
  <c r="F28" i="64"/>
  <c r="H26" i="64"/>
  <c r="F26" i="64"/>
  <c r="H25" i="64"/>
  <c r="F25" i="64"/>
  <c r="H24" i="64"/>
  <c r="H69" i="64" s="1"/>
  <c r="F24" i="64"/>
  <c r="H71" i="63"/>
  <c r="H72" i="63"/>
  <c r="H73" i="63"/>
  <c r="H74" i="63"/>
  <c r="H75" i="63"/>
  <c r="H76" i="63"/>
  <c r="H77" i="63"/>
  <c r="H78" i="63"/>
  <c r="H79" i="63"/>
  <c r="H80" i="63"/>
  <c r="H81" i="63"/>
  <c r="H82" i="63"/>
  <c r="H70" i="63"/>
  <c r="H83" i="63" s="1"/>
  <c r="F71" i="63"/>
  <c r="F72" i="63"/>
  <c r="F73" i="63"/>
  <c r="F74" i="63"/>
  <c r="F75" i="63"/>
  <c r="F76" i="63"/>
  <c r="F77" i="63"/>
  <c r="F78" i="63"/>
  <c r="F79" i="63"/>
  <c r="F80" i="63"/>
  <c r="F81" i="63"/>
  <c r="F82" i="63"/>
  <c r="F70" i="63"/>
  <c r="F83" i="63" s="1"/>
  <c r="H47" i="63"/>
  <c r="H48" i="63"/>
  <c r="H49" i="63"/>
  <c r="F47" i="63"/>
  <c r="F48" i="63"/>
  <c r="F49" i="63"/>
  <c r="H46" i="63"/>
  <c r="F46" i="63"/>
  <c r="H44" i="63"/>
  <c r="F44" i="63"/>
  <c r="F43" i="63"/>
  <c r="H43" i="63"/>
  <c r="H42" i="63"/>
  <c r="F42" i="63"/>
  <c r="H35" i="63"/>
  <c r="F35" i="63"/>
  <c r="H34" i="63"/>
  <c r="H37" i="63" s="1"/>
  <c r="F34" i="63"/>
  <c r="F37" i="63" s="1"/>
  <c r="H84" i="63"/>
  <c r="H89" i="63" s="1"/>
  <c r="F84" i="63"/>
  <c r="F89" i="63" s="1"/>
  <c r="H60" i="63"/>
  <c r="F60" i="63"/>
  <c r="H59" i="63"/>
  <c r="F59" i="63"/>
  <c r="H58" i="63"/>
  <c r="F58" i="63"/>
  <c r="H56" i="63"/>
  <c r="F56" i="63"/>
  <c r="H54" i="63"/>
  <c r="F54" i="63"/>
  <c r="H52" i="63"/>
  <c r="F52" i="63"/>
  <c r="H45" i="63"/>
  <c r="F45" i="63"/>
  <c r="H41" i="63"/>
  <c r="F41" i="63"/>
  <c r="H40" i="63"/>
  <c r="F40" i="63"/>
  <c r="H39" i="63"/>
  <c r="F39" i="63"/>
  <c r="H29" i="63"/>
  <c r="F29" i="63"/>
  <c r="H28" i="63"/>
  <c r="F28" i="63"/>
  <c r="H27" i="63"/>
  <c r="F27" i="63"/>
  <c r="H26" i="63"/>
  <c r="F26" i="63"/>
  <c r="H25" i="63"/>
  <c r="F25" i="63"/>
  <c r="H24" i="63"/>
  <c r="F24" i="63"/>
  <c r="F51" i="64" l="1"/>
  <c r="H90" i="64"/>
  <c r="H91" i="64" s="1"/>
  <c r="H90" i="63"/>
  <c r="F90" i="63"/>
  <c r="H61" i="63"/>
  <c r="F61" i="63"/>
  <c r="H57" i="63"/>
  <c r="F57" i="63"/>
  <c r="H32" i="63"/>
  <c r="H51" i="63" s="1"/>
  <c r="F32" i="63"/>
  <c r="H56" i="62"/>
  <c r="F56" i="62"/>
  <c r="H59" i="62"/>
  <c r="H60" i="62"/>
  <c r="H58" i="62"/>
  <c r="H61" i="62" s="1"/>
  <c r="F59" i="62"/>
  <c r="F60" i="62"/>
  <c r="F58" i="62"/>
  <c r="F61" i="62" s="1"/>
  <c r="H52" i="62"/>
  <c r="F52" i="62"/>
  <c r="H45" i="62"/>
  <c r="F45" i="62"/>
  <c r="H41" i="62"/>
  <c r="F41" i="62"/>
  <c r="H40" i="62"/>
  <c r="F40" i="62"/>
  <c r="H39" i="62"/>
  <c r="F39" i="62"/>
  <c r="H27" i="62"/>
  <c r="H28" i="62"/>
  <c r="H29" i="62"/>
  <c r="F27" i="62"/>
  <c r="F28" i="62"/>
  <c r="F29" i="62"/>
  <c r="H25" i="62"/>
  <c r="H26" i="62"/>
  <c r="F25" i="62"/>
  <c r="F26" i="62"/>
  <c r="H24" i="62"/>
  <c r="F24" i="62"/>
  <c r="F32" i="62" s="1"/>
  <c r="F51" i="62" s="1"/>
  <c r="F69" i="64" l="1"/>
  <c r="F91" i="64" s="1"/>
  <c r="H92" i="64"/>
  <c r="H93" i="64" s="1"/>
  <c r="F92" i="64"/>
  <c r="F93" i="64" s="1"/>
  <c r="H69" i="63"/>
  <c r="H91" i="63" s="1"/>
  <c r="H92" i="63" s="1"/>
  <c r="H93" i="63" s="1"/>
  <c r="F69" i="63"/>
  <c r="F91" i="63" s="1"/>
  <c r="F92" i="63" s="1"/>
  <c r="F93" i="63" s="1"/>
  <c r="H32" i="62"/>
  <c r="H51" i="62" s="1"/>
  <c r="H84" i="62"/>
  <c r="F84" i="62"/>
  <c r="F89" i="62" s="1"/>
  <c r="F90" i="62" s="1"/>
  <c r="H54" i="62"/>
  <c r="H57" i="62" s="1"/>
  <c r="F54" i="62"/>
  <c r="H84" i="61"/>
  <c r="H89" i="61" s="1"/>
  <c r="H90" i="61" s="1"/>
  <c r="F84" i="61"/>
  <c r="F89" i="61" s="1"/>
  <c r="F90" i="61" s="1"/>
  <c r="H54" i="61"/>
  <c r="H57" i="61" s="1"/>
  <c r="H69" i="61" s="1"/>
  <c r="F54" i="61"/>
  <c r="F57" i="61" s="1"/>
  <c r="F69" i="61" s="1"/>
  <c r="H84" i="60"/>
  <c r="H89" i="60" s="1"/>
  <c r="H90" i="60" s="1"/>
  <c r="F84" i="60"/>
  <c r="F89" i="60" s="1"/>
  <c r="F90" i="60" s="1"/>
  <c r="H54" i="60"/>
  <c r="H57" i="60" s="1"/>
  <c r="H69" i="60" s="1"/>
  <c r="F54" i="60"/>
  <c r="F57" i="60" s="1"/>
  <c r="F69" i="60" s="1"/>
  <c r="H84" i="59"/>
  <c r="H89" i="59" s="1"/>
  <c r="H90" i="59" s="1"/>
  <c r="F84" i="59"/>
  <c r="F89" i="59" s="1"/>
  <c r="F90" i="59" s="1"/>
  <c r="H54" i="59"/>
  <c r="H57" i="59" s="1"/>
  <c r="H69" i="59" s="1"/>
  <c r="F54" i="59"/>
  <c r="F57" i="59" s="1"/>
  <c r="F69" i="59" s="1"/>
  <c r="H54" i="58"/>
  <c r="F54" i="58"/>
  <c r="F57" i="58" s="1"/>
  <c r="H84" i="58"/>
  <c r="F84" i="58"/>
  <c r="H89" i="62" l="1"/>
  <c r="H90" i="62" s="1"/>
  <c r="H69" i="62"/>
  <c r="F57" i="62"/>
  <c r="F69" i="62" s="1"/>
  <c r="F91" i="62" s="1"/>
  <c r="F91" i="61"/>
  <c r="H91" i="61"/>
  <c r="F91" i="60"/>
  <c r="H91" i="60"/>
  <c r="F91" i="59"/>
  <c r="H91" i="59"/>
  <c r="H57" i="58"/>
  <c r="H69" i="58" s="1"/>
  <c r="H91" i="62" l="1"/>
  <c r="H92" i="62"/>
  <c r="H93" i="62" s="1"/>
  <c r="F92" i="62"/>
  <c r="F93" i="62" s="1"/>
  <c r="H92" i="61"/>
  <c r="H93" i="61" s="1"/>
  <c r="F92" i="61"/>
  <c r="F93" i="61" s="1"/>
  <c r="H92" i="60"/>
  <c r="H93" i="60" s="1"/>
  <c r="F92" i="60"/>
  <c r="F93" i="60" s="1"/>
  <c r="H92" i="59"/>
  <c r="H93" i="59" s="1"/>
  <c r="F92" i="59"/>
  <c r="F93" i="59" s="1"/>
  <c r="H89" i="58"/>
  <c r="F89" i="58"/>
  <c r="F90" i="58" s="1"/>
  <c r="H90" i="58" l="1"/>
  <c r="F69" i="58"/>
  <c r="F91" i="58" s="1"/>
  <c r="H91" i="58" l="1"/>
  <c r="F92" i="58"/>
  <c r="F93" i="58" s="1"/>
  <c r="H92" i="58"/>
  <c r="H93" i="58" l="1"/>
</calcChain>
</file>

<file path=xl/sharedStrings.xml><?xml version="1.0" encoding="utf-8"?>
<sst xmlns="http://schemas.openxmlformats.org/spreadsheetml/2006/main" count="1260" uniqueCount="139">
  <si>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</si>
  <si>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</si>
  <si>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</si>
  <si>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</si>
  <si>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</si>
  <si>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</si>
  <si>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</si>
  <si>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</si>
  <si>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Шлихийн сорьцлолт</t>
  </si>
  <si>
    <t>Суваг малталт</t>
  </si>
  <si>
    <t>Копуш малталт</t>
  </si>
  <si>
    <t>Уулын ажлын булалт</t>
  </si>
  <si>
    <t>Ховилон сорьцлолт</t>
  </si>
  <si>
    <t>Цэглэн сорьцлолт</t>
  </si>
  <si>
    <t>Зохион байгуулалт</t>
  </si>
  <si>
    <t>Татан буулгалт</t>
  </si>
  <si>
    <t>Томилолтын зардал</t>
  </si>
  <si>
    <t>Байрны түрээс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</si>
  <si>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</si>
  <si>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</si>
  <si>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</si>
  <si>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</si>
  <si>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</si>
  <si>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</si>
  <si>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</si>
  <si>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</si>
  <si>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</si>
  <si>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</si>
  <si>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</si>
  <si>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</si>
  <si>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</si>
  <si>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</si>
  <si>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</si>
  <si>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</si>
  <si>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</si>
  <si>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</si>
  <si>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</si>
  <si>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</si>
  <si>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</si>
  <si>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</si>
  <si>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</si>
  <si>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</si>
  <si>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</si>
  <si>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</si>
  <si>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</si>
  <si>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</si>
  <si>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</si>
  <si>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</si>
  <si>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</si>
  <si>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</si>
  <si>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</si>
  <si>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</si>
  <si>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</si>
  <si>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</si>
  <si>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</si>
  <si>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</si>
  <si>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</si>
  <si>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</si>
  <si>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 xml:space="preserve">УЛСЫН ТӨСВИЙН ХӨРӨНГӨӨР ХЭРЭГЖҮҮЛЖ БАЙГАА 1:50000-НЫ МАСШТАБЫН ГЕОЛОГИЙН ЗУРАГЛАЛ-ЕРӨНХИЙ ЭРЛИЙН АЖЛЫН </t>
  </si>
  <si>
    <t>%</t>
  </si>
  <si>
    <t>кв.км</t>
  </si>
  <si>
    <t>т.км</t>
  </si>
  <si>
    <t>Шалган холбох маршрут зураглал</t>
  </si>
  <si>
    <t>сорьц</t>
  </si>
  <si>
    <t>Шурф нэвтрэлт</t>
  </si>
  <si>
    <t>куб.м</t>
  </si>
  <si>
    <t>т.м</t>
  </si>
  <si>
    <t>ш</t>
  </si>
  <si>
    <t>Силикат</t>
  </si>
  <si>
    <t>Гидрохимийн сорьцлолт</t>
  </si>
  <si>
    <t>Хадан монолит</t>
  </si>
  <si>
    <t>Үр тоосонцорын дээж авах</t>
  </si>
  <si>
    <t>Палеонтологийн дээж авах</t>
  </si>
  <si>
    <t>хувь</t>
  </si>
  <si>
    <t>км</t>
  </si>
  <si>
    <t>Химийн шинжилгээ</t>
  </si>
  <si>
    <t>Гэрлийн шинжилгээ</t>
  </si>
  <si>
    <t>Минералогийн шинжилгээ</t>
  </si>
  <si>
    <t>Петрографи, минерографийн шинжилгээ</t>
  </si>
  <si>
    <t>ХБАМ-ын шинжилгээ</t>
  </si>
  <si>
    <t>ICP -ийн шинжилгээ</t>
  </si>
  <si>
    <t>Үнэмлэхүй насны шинжилгээ</t>
  </si>
  <si>
    <t>Үр тоосонцор шинжилгээ</t>
  </si>
  <si>
    <t>Палеонтологийн шинжилгээ</t>
  </si>
  <si>
    <t>Бутлах</t>
  </si>
  <si>
    <t>авто</t>
  </si>
  <si>
    <t>сар</t>
  </si>
  <si>
    <t>төг</t>
  </si>
  <si>
    <t>Сансрын зураг боловсруулах</t>
  </si>
  <si>
    <t>сцена</t>
  </si>
  <si>
    <t>ГАДНЫ БАЙГУУЛЛАГЫН ДҮН</t>
  </si>
  <si>
    <t xml:space="preserve">НИЙТ АЖЛЫН ЦЭВЭР ДҮН </t>
  </si>
  <si>
    <t>НИЙТ АЖЛЫН ДҮН</t>
  </si>
  <si>
    <t>"Монголит"ХХ компанийн захирал</t>
  </si>
  <si>
    <t>"Монголит"ХХ компанийн эдийн засагч, нягтлан бодогч</t>
  </si>
  <si>
    <t>/Б.Гансүх/</t>
  </si>
  <si>
    <t>/Б.Ганбат/</t>
  </si>
  <si>
    <t>ЗАГАЛ-УУЛ-50 ТӨСЛИЙН АЖЛЫН ГҮЙЦЭТГЭЛИЙН АКТ</t>
  </si>
  <si>
    <t>Төсвийн дүн:1,162,060,803/төгрөгөөр/</t>
  </si>
  <si>
    <t>Загал-Уул-50 Төслийн ахлагч</t>
  </si>
  <si>
    <t>Агаар, сансрын зургийн тайлал</t>
  </si>
  <si>
    <t>Хээрийн бэлтгэл судалгаа</t>
  </si>
  <si>
    <t>Геологийн зураглал</t>
  </si>
  <si>
    <t>Танилцах маршрут</t>
  </si>
  <si>
    <t>Шалган холбох маршрут эрэл</t>
  </si>
  <si>
    <t>Литогеохими анхдагч</t>
  </si>
  <si>
    <t>Литогеохими хоёрдогч</t>
  </si>
  <si>
    <t>Литогеохими урсгал м.метр</t>
  </si>
  <si>
    <t>Протолочек</t>
  </si>
  <si>
    <t>Шлихийн сорьцлолт, шурф</t>
  </si>
  <si>
    <t>Шлиф, аншлиф</t>
  </si>
  <si>
    <t>Үнэмлэхүй насны дээж авах</t>
  </si>
  <si>
    <t>Геоэкологийн дээж</t>
  </si>
  <si>
    <t>Тайлангийн зураг хэвлэх</t>
  </si>
  <si>
    <t>лист</t>
  </si>
  <si>
    <t>х.өдөр</t>
  </si>
  <si>
    <t>Соронзон зураглал 1:50000</t>
  </si>
  <si>
    <t>Спектрометрийн зураглал 1:50000</t>
  </si>
  <si>
    <t>Соронзон хайгуул 1:10000</t>
  </si>
  <si>
    <t>Спектрометрийн зураглал 1:10000</t>
  </si>
  <si>
    <t>АТ-ДГ</t>
  </si>
  <si>
    <t>АТ-поли-диполи</t>
  </si>
  <si>
    <t>Үнэмлэхүй насны шинжилгээ циркон түүх</t>
  </si>
  <si>
    <t>Бутлах металлометр, геоэкологи</t>
  </si>
  <si>
    <t>Шлиф, аншлиф бэлтгэх</t>
  </si>
  <si>
    <t>Фондын материал үзэх</t>
  </si>
  <si>
    <t>Автомашины татвар</t>
  </si>
  <si>
    <t>Байр зүйн зураг</t>
  </si>
  <si>
    <t xml:space="preserve">   /И.Баттуяа/</t>
  </si>
  <si>
    <t>/............................./</t>
  </si>
  <si>
    <t>/………………...../</t>
  </si>
  <si>
    <t>/Б.Даваасүрэн/</t>
  </si>
  <si>
    <t>2023 оны 01 дүгээр сарын 1-нээс 02 дугаар сарын 1-ний өдөр хүртэл</t>
  </si>
  <si>
    <t>2023 оны 02 дүгээр сарын 1-нээс 03 дугаар сарын 1-ний өдөр хүртэл</t>
  </si>
  <si>
    <t>2023 оны 03 дугаар сарын 1-нээс 04 дүгээр сарын 1-ний өдөр хүртэл</t>
  </si>
  <si>
    <t>2023 оны 04 дугаар сарын 1-нээс 05 дугаар сарын 1-ний өдөр хүртэл</t>
  </si>
  <si>
    <t>2023 оны 05 дугаар сарын 1-нээс 06 дугаар сарын 1-ний өдөр хүртэл</t>
  </si>
  <si>
    <t>2023 оны 06 дугаар сарын 1-нээс 07 дугаар сарын 1-ний өдөр хүртэл</t>
  </si>
  <si>
    <t>2023 оны 07 дугаар сарын 1-нээс 08 дугаар сарын 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</si>
</sst>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#,##0.0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66" fontId="7" fillId="0" borderId="3" xfId="7" applyNumberFormat="1" applyFont="1" applyBorder="1" applyAlignment="1">
      <alignment horizontal="right" vertical="center"/>
    </xf>
    <xf numFmtId="166" fontId="0" fillId="0" borderId="3" xfId="7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3" xfId="8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8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7" fontId="0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" fontId="0" fillId="0" borderId="0" xfId="0" applyNumberFormat="1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166" fontId="8" fillId="3" borderId="3" xfId="7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167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</cellXfs>
  <cellStyles count="9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_Sheet19" xfId="8" xr:uid="{00000000-0005-0000-0000-000005000000}"/>
    <cellStyle name="Normal" xfId="0" builtinId="0"/>
    <cellStyle name="Normal 2" xfId="3" xr:uid="{00000000-0005-0000-0000-000007000000}"/>
    <cellStyle name="Normal 3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opLeftCell="A79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7.5" customHeight="1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73" t="s">
        <v>132</v>
      </c>
      <c r="B13" s="73"/>
      <c r="C13" s="73"/>
      <c r="D13" s="73"/>
      <c r="E13" s="73"/>
      <c r="F13" s="73"/>
      <c r="G13" s="73"/>
      <c r="H13" s="73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8" ht="30" customHeight="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8">
      <c r="A18" s="75"/>
      <c r="B18" s="75"/>
      <c r="C18" s="77"/>
      <c r="D18" s="77"/>
      <c r="E18" s="6" t="s">
        <v>7</v>
      </c>
      <c r="F18" s="6" t="s">
        <v>0</v>
      </c>
      <c r="G18" s="6" t="s">
        <v>7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>
        <v>1</v>
      </c>
      <c r="B20" s="8" t="s">
        <v>3</v>
      </c>
      <c r="C20" s="6" t="s">
        <v>59</v>
      </c>
      <c r="D20" s="9">
        <v>100000</v>
      </c>
      <c r="E20" s="10"/>
      <c r="F20" s="9"/>
      <c r="G20" s="10"/>
      <c r="H20" s="9"/>
    </row>
    <row r="21" spans="1:8">
      <c r="A21" s="6">
        <v>2</v>
      </c>
      <c r="B21" s="8" t="s">
        <v>100</v>
      </c>
      <c r="C21" s="6" t="s">
        <v>60</v>
      </c>
      <c r="D21" s="9">
        <v>1000</v>
      </c>
      <c r="E21" s="10"/>
      <c r="F21" s="9"/>
      <c r="G21" s="10"/>
      <c r="H21" s="9"/>
    </row>
    <row r="22" spans="1:8">
      <c r="A22" s="6">
        <v>3</v>
      </c>
      <c r="B22" s="8" t="s">
        <v>101</v>
      </c>
      <c r="C22" s="6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6">
        <v>4</v>
      </c>
      <c r="B24" s="8" t="s">
        <v>102</v>
      </c>
      <c r="C24" s="6" t="s">
        <v>60</v>
      </c>
      <c r="D24" s="9">
        <v>44000</v>
      </c>
      <c r="E24" s="10"/>
      <c r="F24" s="9"/>
      <c r="G24" s="10"/>
      <c r="H24" s="9"/>
    </row>
    <row r="25" spans="1:8">
      <c r="A25" s="6">
        <v>5</v>
      </c>
      <c r="B25" s="8" t="s">
        <v>103</v>
      </c>
      <c r="C25" s="6" t="s">
        <v>74</v>
      </c>
      <c r="D25" s="9">
        <v>22500</v>
      </c>
      <c r="E25" s="10"/>
      <c r="F25" s="9"/>
      <c r="G25" s="10"/>
      <c r="H25" s="9"/>
    </row>
    <row r="26" spans="1:8">
      <c r="A26" s="21">
        <v>6</v>
      </c>
      <c r="B26" s="8" t="s">
        <v>104</v>
      </c>
      <c r="C26" s="21" t="s">
        <v>61</v>
      </c>
      <c r="D26" s="9">
        <v>22500</v>
      </c>
      <c r="E26" s="10"/>
      <c r="F26" s="9"/>
      <c r="G26" s="10"/>
      <c r="H26" s="9"/>
    </row>
    <row r="27" spans="1:8">
      <c r="A27" s="6">
        <v>7</v>
      </c>
      <c r="B27" s="8" t="s">
        <v>62</v>
      </c>
      <c r="C27" s="6" t="s">
        <v>61</v>
      </c>
      <c r="D27" s="9">
        <v>32000</v>
      </c>
      <c r="E27" s="10"/>
      <c r="F27" s="9"/>
      <c r="G27" s="10"/>
      <c r="H27" s="9"/>
    </row>
    <row r="28" spans="1:8">
      <c r="A28" s="21">
        <v>8</v>
      </c>
      <c r="B28" s="8" t="s">
        <v>8</v>
      </c>
      <c r="C28" s="21" t="s">
        <v>63</v>
      </c>
      <c r="D28" s="9">
        <v>25000</v>
      </c>
      <c r="E28" s="10"/>
      <c r="F28" s="9"/>
      <c r="G28" s="10"/>
      <c r="H28" s="9"/>
    </row>
    <row r="29" spans="1:8">
      <c r="A29" s="6">
        <v>9</v>
      </c>
      <c r="B29" s="15" t="s">
        <v>105</v>
      </c>
      <c r="C29" s="21" t="s">
        <v>63</v>
      </c>
      <c r="D29" s="9">
        <v>5200</v>
      </c>
      <c r="E29" s="9"/>
      <c r="F29" s="9"/>
      <c r="G29" s="9"/>
      <c r="H29" s="9"/>
    </row>
    <row r="30" spans="1:8">
      <c r="A30" s="22">
        <v>10</v>
      </c>
      <c r="B30" s="15" t="s">
        <v>106</v>
      </c>
      <c r="C30" s="22" t="s">
        <v>63</v>
      </c>
      <c r="D30" s="9">
        <v>10000</v>
      </c>
      <c r="E30" s="9"/>
      <c r="F30" s="9"/>
      <c r="G30" s="9"/>
      <c r="H30" s="9"/>
    </row>
    <row r="31" spans="1:8">
      <c r="A31" s="6">
        <v>11</v>
      </c>
      <c r="B31" s="15" t="s">
        <v>107</v>
      </c>
      <c r="C31" s="21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6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6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6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6">
        <v>16</v>
      </c>
      <c r="B38" s="8" t="s">
        <v>12</v>
      </c>
      <c r="C38" s="6" t="s">
        <v>63</v>
      </c>
      <c r="D38" s="9">
        <v>13000</v>
      </c>
      <c r="E38" s="10"/>
      <c r="F38" s="9"/>
      <c r="G38" s="10"/>
      <c r="H38" s="9"/>
    </row>
    <row r="39" spans="1:8">
      <c r="A39" s="6">
        <v>17</v>
      </c>
      <c r="B39" s="8" t="s">
        <v>13</v>
      </c>
      <c r="C39" s="21" t="s">
        <v>63</v>
      </c>
      <c r="D39" s="9">
        <v>10000</v>
      </c>
      <c r="E39" s="10"/>
      <c r="F39" s="9"/>
      <c r="G39" s="10"/>
      <c r="H39" s="9"/>
    </row>
    <row r="40" spans="1:8">
      <c r="A40" s="6">
        <v>18</v>
      </c>
      <c r="B40" s="8" t="s">
        <v>68</v>
      </c>
      <c r="C40" s="21" t="s">
        <v>63</v>
      </c>
      <c r="D40" s="9">
        <v>50000</v>
      </c>
      <c r="E40" s="10"/>
      <c r="F40" s="9"/>
      <c r="G40" s="10"/>
      <c r="H40" s="9"/>
    </row>
    <row r="41" spans="1:8">
      <c r="A41" s="6">
        <v>19</v>
      </c>
      <c r="B41" s="8" t="s">
        <v>108</v>
      </c>
      <c r="C41" s="21" t="s">
        <v>63</v>
      </c>
      <c r="D41" s="9">
        <v>30000</v>
      </c>
      <c r="E41" s="10"/>
      <c r="F41" s="9"/>
      <c r="G41" s="10"/>
      <c r="H41" s="9"/>
    </row>
    <row r="42" spans="1:8">
      <c r="A42" s="6">
        <v>20</v>
      </c>
      <c r="B42" s="8" t="s">
        <v>109</v>
      </c>
      <c r="C42" s="21" t="s">
        <v>63</v>
      </c>
      <c r="D42" s="9">
        <v>25000</v>
      </c>
      <c r="E42" s="10"/>
      <c r="F42" s="9"/>
      <c r="G42" s="10"/>
      <c r="H42" s="9"/>
    </row>
    <row r="43" spans="1:8">
      <c r="A43" s="6">
        <v>21</v>
      </c>
      <c r="B43" s="8" t="s">
        <v>69</v>
      </c>
      <c r="C43" s="21" t="s">
        <v>63</v>
      </c>
      <c r="D43" s="9">
        <v>10000</v>
      </c>
      <c r="E43" s="10"/>
      <c r="F43" s="9"/>
      <c r="G43" s="10"/>
      <c r="H43" s="9"/>
    </row>
    <row r="44" spans="1:8">
      <c r="A44" s="6">
        <v>22</v>
      </c>
      <c r="B44" s="8" t="s">
        <v>70</v>
      </c>
      <c r="C44" s="21" t="s">
        <v>63</v>
      </c>
      <c r="D44" s="9">
        <v>15000</v>
      </c>
      <c r="E44" s="10"/>
      <c r="F44" s="9"/>
      <c r="G44" s="10"/>
      <c r="H44" s="9"/>
    </row>
    <row r="45" spans="1:8">
      <c r="A45" s="6">
        <v>23</v>
      </c>
      <c r="B45" s="15" t="s">
        <v>110</v>
      </c>
      <c r="C45" s="21" t="s">
        <v>63</v>
      </c>
      <c r="D45" s="9">
        <v>10000</v>
      </c>
      <c r="E45" s="10"/>
      <c r="F45" s="9"/>
      <c r="G45" s="10"/>
      <c r="H45" s="9"/>
    </row>
    <row r="46" spans="1:8">
      <c r="A46" s="6">
        <v>24</v>
      </c>
      <c r="B46" s="8" t="s">
        <v>111</v>
      </c>
      <c r="C46" s="21" t="s">
        <v>63</v>
      </c>
      <c r="D46" s="9">
        <v>15500</v>
      </c>
      <c r="E46" s="10"/>
      <c r="F46" s="9"/>
      <c r="G46" s="10"/>
      <c r="H46" s="9"/>
    </row>
    <row r="47" spans="1:8">
      <c r="A47" s="6">
        <v>25</v>
      </c>
      <c r="B47" s="8" t="s">
        <v>71</v>
      </c>
      <c r="C47" s="21" t="s">
        <v>63</v>
      </c>
      <c r="D47" s="9">
        <v>10000</v>
      </c>
      <c r="E47" s="10"/>
      <c r="F47" s="9"/>
      <c r="G47" s="10"/>
      <c r="H47" s="9"/>
    </row>
    <row r="48" spans="1:8">
      <c r="A48" s="22">
        <v>26</v>
      </c>
      <c r="B48" s="31" t="s">
        <v>72</v>
      </c>
      <c r="C48" s="22" t="s">
        <v>63</v>
      </c>
      <c r="D48" s="9">
        <v>10000</v>
      </c>
      <c r="E48" s="10"/>
      <c r="F48" s="9"/>
      <c r="G48" s="10"/>
      <c r="H48" s="9"/>
    </row>
    <row r="49" spans="1:8">
      <c r="A49" s="6">
        <v>27</v>
      </c>
      <c r="B49" s="24" t="s">
        <v>112</v>
      </c>
      <c r="C49" s="21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6">
        <v>28</v>
      </c>
      <c r="B52" s="8" t="s">
        <v>14</v>
      </c>
      <c r="C52" s="6" t="s">
        <v>73</v>
      </c>
      <c r="D52" s="25">
        <v>50315.171999999999</v>
      </c>
      <c r="E52" s="10"/>
      <c r="F52" s="9"/>
      <c r="G52" s="10"/>
      <c r="H52" s="9"/>
    </row>
    <row r="53" spans="1:8">
      <c r="A53" s="6">
        <v>29</v>
      </c>
      <c r="B53" s="8" t="s">
        <v>15</v>
      </c>
      <c r="C53" s="6" t="s">
        <v>73</v>
      </c>
      <c r="D53" s="25">
        <v>68989.759999999995</v>
      </c>
      <c r="E53" s="10"/>
      <c r="F53" s="9"/>
      <c r="G53" s="10"/>
      <c r="H53" s="9"/>
    </row>
    <row r="54" spans="1:8">
      <c r="A54" s="6">
        <v>30</v>
      </c>
      <c r="B54" s="8" t="s">
        <v>4</v>
      </c>
      <c r="C54" s="6" t="s">
        <v>73</v>
      </c>
      <c r="D54" s="27">
        <v>1450000</v>
      </c>
      <c r="E54" s="10">
        <v>3.9</v>
      </c>
      <c r="F54" s="9">
        <f>D54*E54</f>
        <v>5655000</v>
      </c>
      <c r="G54" s="10">
        <v>3.9</v>
      </c>
      <c r="H54" s="9">
        <f>D54*G54</f>
        <v>5655000</v>
      </c>
    </row>
    <row r="55" spans="1:8">
      <c r="A55" s="6">
        <v>31</v>
      </c>
      <c r="B55" s="16" t="s">
        <v>113</v>
      </c>
      <c r="C55" s="6" t="s">
        <v>114</v>
      </c>
      <c r="D55" s="27">
        <v>35000</v>
      </c>
      <c r="E55" s="10"/>
      <c r="F55" s="9"/>
      <c r="G55" s="10"/>
      <c r="H55" s="9"/>
    </row>
    <row r="56" spans="1:8">
      <c r="A56" s="6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5655000</v>
      </c>
    </row>
    <row r="58" spans="1:8">
      <c r="A58" s="6">
        <v>33</v>
      </c>
      <c r="B58" s="15" t="s">
        <v>25</v>
      </c>
      <c r="C58" s="6" t="s">
        <v>74</v>
      </c>
      <c r="D58" s="9">
        <v>1500</v>
      </c>
      <c r="E58" s="10"/>
      <c r="F58" s="9"/>
      <c r="G58" s="10"/>
      <c r="H58" s="9"/>
    </row>
    <row r="59" spans="1:8">
      <c r="A59" s="6">
        <v>34</v>
      </c>
      <c r="B59" s="8" t="s">
        <v>24</v>
      </c>
      <c r="C59" s="21" t="s">
        <v>74</v>
      </c>
      <c r="D59" s="9">
        <v>1300</v>
      </c>
      <c r="E59" s="10"/>
      <c r="F59" s="9"/>
      <c r="G59" s="10"/>
      <c r="H59" s="9"/>
    </row>
    <row r="60" spans="1:8">
      <c r="A60" s="6">
        <v>35</v>
      </c>
      <c r="B60" s="8" t="s">
        <v>26</v>
      </c>
      <c r="C60" s="21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6">
        <v>36</v>
      </c>
      <c r="B62" s="8" t="s">
        <v>116</v>
      </c>
      <c r="C62" s="6" t="s">
        <v>61</v>
      </c>
      <c r="D62" s="9">
        <v>15000</v>
      </c>
      <c r="E62" s="9"/>
      <c r="F62" s="9"/>
      <c r="G62" s="9"/>
      <c r="H62" s="9"/>
    </row>
    <row r="63" spans="1:8">
      <c r="A63" s="6">
        <v>37</v>
      </c>
      <c r="B63" s="8" t="s">
        <v>117</v>
      </c>
      <c r="C63" s="6" t="s">
        <v>61</v>
      </c>
      <c r="D63" s="9">
        <v>10000</v>
      </c>
      <c r="E63" s="10"/>
      <c r="F63" s="10"/>
      <c r="G63" s="10"/>
      <c r="H63" s="10"/>
    </row>
    <row r="64" spans="1:8">
      <c r="A64" s="6">
        <v>38</v>
      </c>
      <c r="B64" s="15" t="s">
        <v>118</v>
      </c>
      <c r="C64" s="21" t="s">
        <v>61</v>
      </c>
      <c r="D64" s="9">
        <v>13000</v>
      </c>
      <c r="E64" s="10"/>
      <c r="F64" s="9"/>
      <c r="G64" s="10"/>
      <c r="H64" s="9"/>
    </row>
    <row r="65" spans="1:8">
      <c r="A65" s="22">
        <v>39</v>
      </c>
      <c r="B65" s="15" t="s">
        <v>119</v>
      </c>
      <c r="C65" s="22" t="s">
        <v>61</v>
      </c>
      <c r="D65" s="9">
        <v>10000</v>
      </c>
      <c r="E65" s="10"/>
      <c r="F65" s="9"/>
      <c r="G65" s="10"/>
      <c r="H65" s="9"/>
    </row>
    <row r="66" spans="1:8">
      <c r="A66" s="22">
        <v>40</v>
      </c>
      <c r="B66" s="15" t="s">
        <v>120</v>
      </c>
      <c r="C66" s="22" t="s">
        <v>61</v>
      </c>
      <c r="D66" s="9">
        <v>400000</v>
      </c>
      <c r="E66" s="10"/>
      <c r="F66" s="9"/>
      <c r="G66" s="10"/>
      <c r="H66" s="9"/>
    </row>
    <row r="67" spans="1:8">
      <c r="A67" s="21">
        <v>41</v>
      </c>
      <c r="B67" s="15" t="s">
        <v>121</v>
      </c>
      <c r="C67" s="21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5655000</v>
      </c>
    </row>
    <row r="70" spans="1:8">
      <c r="A70" s="6">
        <v>42</v>
      </c>
      <c r="B70" s="15" t="s">
        <v>75</v>
      </c>
      <c r="C70" s="6" t="s">
        <v>63</v>
      </c>
      <c r="D70" s="9">
        <v>28028.091236719039</v>
      </c>
      <c r="E70" s="10"/>
      <c r="F70" s="10"/>
      <c r="G70" s="10"/>
      <c r="H70" s="10"/>
    </row>
    <row r="71" spans="1:8">
      <c r="A71" s="6">
        <v>43</v>
      </c>
      <c r="B71" s="8" t="s">
        <v>76</v>
      </c>
      <c r="C71" s="6" t="s">
        <v>63</v>
      </c>
      <c r="D71" s="9">
        <v>1800</v>
      </c>
      <c r="E71" s="10"/>
      <c r="F71" s="10"/>
      <c r="G71" s="10"/>
      <c r="H71" s="10"/>
    </row>
    <row r="72" spans="1:8">
      <c r="A72" s="6">
        <v>44</v>
      </c>
      <c r="B72" s="8" t="s">
        <v>77</v>
      </c>
      <c r="C72" s="6" t="s">
        <v>63</v>
      </c>
      <c r="D72" s="9">
        <v>20255.099999999999</v>
      </c>
      <c r="E72" s="10"/>
      <c r="F72" s="10"/>
      <c r="G72" s="10"/>
      <c r="H72" s="10"/>
    </row>
    <row r="73" spans="1:8">
      <c r="A73" s="6">
        <v>45</v>
      </c>
      <c r="B73" s="8" t="s">
        <v>78</v>
      </c>
      <c r="C73" s="6" t="s">
        <v>63</v>
      </c>
      <c r="D73" s="9">
        <v>28600</v>
      </c>
      <c r="E73" s="10"/>
      <c r="F73" s="9"/>
      <c r="G73" s="10"/>
      <c r="H73" s="9"/>
    </row>
    <row r="74" spans="1:8">
      <c r="A74" s="6">
        <v>46</v>
      </c>
      <c r="B74" s="8" t="s">
        <v>79</v>
      </c>
      <c r="C74" s="6" t="s">
        <v>63</v>
      </c>
      <c r="D74" s="9">
        <v>45480</v>
      </c>
      <c r="E74" s="10"/>
      <c r="F74" s="10"/>
      <c r="G74" s="10"/>
      <c r="H74" s="10"/>
    </row>
    <row r="75" spans="1:8">
      <c r="A75" s="6">
        <v>47</v>
      </c>
      <c r="B75" s="8" t="s">
        <v>80</v>
      </c>
      <c r="C75" s="6" t="s">
        <v>63</v>
      </c>
      <c r="D75" s="9">
        <v>16000</v>
      </c>
      <c r="E75" s="10"/>
      <c r="F75" s="10"/>
      <c r="G75" s="10"/>
      <c r="H75" s="10"/>
    </row>
    <row r="76" spans="1:8">
      <c r="A76" s="6">
        <v>48</v>
      </c>
      <c r="B76" s="8" t="s">
        <v>122</v>
      </c>
      <c r="C76" s="6" t="s">
        <v>63</v>
      </c>
      <c r="D76" s="9">
        <v>150000</v>
      </c>
      <c r="E76" s="10"/>
      <c r="F76" s="10"/>
      <c r="G76" s="10"/>
      <c r="H76" s="10"/>
    </row>
    <row r="77" spans="1:8">
      <c r="A77" s="6">
        <v>49</v>
      </c>
      <c r="B77" s="8" t="s">
        <v>81</v>
      </c>
      <c r="C77" s="6" t="s">
        <v>63</v>
      </c>
      <c r="D77" s="9">
        <v>2000000</v>
      </c>
      <c r="E77" s="10"/>
      <c r="F77" s="10"/>
      <c r="G77" s="10"/>
      <c r="H77" s="10"/>
    </row>
    <row r="78" spans="1:8">
      <c r="A78" s="6">
        <v>50</v>
      </c>
      <c r="B78" s="8" t="s">
        <v>82</v>
      </c>
      <c r="C78" s="6" t="s">
        <v>63</v>
      </c>
      <c r="D78" s="9">
        <v>180000</v>
      </c>
      <c r="E78" s="10"/>
      <c r="F78" s="10"/>
      <c r="G78" s="10"/>
      <c r="H78" s="10"/>
    </row>
    <row r="79" spans="1:8">
      <c r="A79" s="6">
        <v>51</v>
      </c>
      <c r="B79" s="15" t="s">
        <v>83</v>
      </c>
      <c r="C79" s="6" t="s">
        <v>63</v>
      </c>
      <c r="D79" s="9">
        <v>150000</v>
      </c>
      <c r="E79" s="10"/>
      <c r="F79" s="10"/>
      <c r="G79" s="10"/>
      <c r="H79" s="10"/>
    </row>
    <row r="80" spans="1:8">
      <c r="A80" s="22">
        <v>52</v>
      </c>
      <c r="B80" s="15" t="s">
        <v>84</v>
      </c>
      <c r="C80" s="22" t="s">
        <v>63</v>
      </c>
      <c r="D80" s="9">
        <v>6000</v>
      </c>
      <c r="E80" s="10"/>
      <c r="F80" s="10"/>
      <c r="G80" s="10"/>
      <c r="H80" s="10"/>
    </row>
    <row r="81" spans="1:8">
      <c r="A81" s="22">
        <v>53</v>
      </c>
      <c r="B81" s="15" t="s">
        <v>123</v>
      </c>
      <c r="C81" s="22" t="s">
        <v>63</v>
      </c>
      <c r="D81" s="9">
        <v>1400</v>
      </c>
      <c r="E81" s="10"/>
      <c r="F81" s="10"/>
      <c r="G81" s="10"/>
      <c r="H81" s="10"/>
    </row>
    <row r="82" spans="1:8">
      <c r="A82" s="6">
        <v>54</v>
      </c>
      <c r="B82" s="8" t="s">
        <v>124</v>
      </c>
      <c r="C82" s="6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6">
        <v>55</v>
      </c>
      <c r="B84" s="8" t="s">
        <v>17</v>
      </c>
      <c r="C84" s="6" t="s">
        <v>86</v>
      </c>
      <c r="D84" s="9">
        <v>1500000</v>
      </c>
      <c r="E84" s="10">
        <v>1</v>
      </c>
      <c r="F84" s="25">
        <f>D84*E84</f>
        <v>1500000</v>
      </c>
      <c r="G84" s="10">
        <v>1</v>
      </c>
      <c r="H84" s="25">
        <f>D84*G84</f>
        <v>1500000</v>
      </c>
    </row>
    <row r="85" spans="1:8">
      <c r="A85" s="6">
        <v>56</v>
      </c>
      <c r="B85" s="8" t="s">
        <v>125</v>
      </c>
      <c r="C85" s="6" t="s">
        <v>87</v>
      </c>
      <c r="D85" s="9">
        <v>0</v>
      </c>
      <c r="E85" s="10"/>
      <c r="F85" s="9"/>
      <c r="G85" s="10"/>
      <c r="H85" s="9"/>
    </row>
    <row r="86" spans="1:8">
      <c r="A86" s="6">
        <v>57</v>
      </c>
      <c r="B86" s="8" t="s">
        <v>126</v>
      </c>
      <c r="C86" s="6" t="s">
        <v>85</v>
      </c>
      <c r="D86" s="9">
        <v>1200000</v>
      </c>
      <c r="E86" s="10"/>
      <c r="F86" s="10"/>
      <c r="G86" s="10"/>
      <c r="H86" s="10"/>
    </row>
    <row r="87" spans="1:8">
      <c r="A87" s="6">
        <v>58</v>
      </c>
      <c r="B87" s="8" t="s">
        <v>88</v>
      </c>
      <c r="C87" s="21" t="s">
        <v>89</v>
      </c>
      <c r="D87" s="9">
        <v>200000</v>
      </c>
      <c r="E87" s="10"/>
      <c r="F87" s="10"/>
      <c r="G87" s="10"/>
      <c r="H87" s="10"/>
    </row>
    <row r="88" spans="1:8">
      <c r="A88" s="6">
        <v>59</v>
      </c>
      <c r="B88" s="8" t="s">
        <v>127</v>
      </c>
      <c r="C88" s="6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1500000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1500000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7155000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715500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7870500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71" t="s">
        <v>95</v>
      </c>
      <c r="G95" s="71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71" t="s">
        <v>131</v>
      </c>
      <c r="G97" s="71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7:G97"/>
    <mergeCell ref="B8:H8"/>
    <mergeCell ref="B10:H10"/>
    <mergeCell ref="A2:H2"/>
    <mergeCell ref="A3:H3"/>
    <mergeCell ref="A4:H4"/>
    <mergeCell ref="A15:H15"/>
    <mergeCell ref="F95:G95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7.5" customHeight="1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36"/>
      <c r="C11" s="36"/>
      <c r="D11" s="36"/>
      <c r="E11" s="36"/>
      <c r="F11" s="36"/>
    </row>
    <row r="12" spans="1:8" ht="15">
      <c r="B12" s="36"/>
      <c r="C12" s="36"/>
      <c r="D12" s="36"/>
      <c r="E12" s="36"/>
      <c r="F12" s="36"/>
    </row>
    <row r="13" spans="1:8">
      <c r="A13" s="73" t="s">
        <v>133</v>
      </c>
      <c r="B13" s="73"/>
      <c r="C13" s="73"/>
      <c r="D13" s="73"/>
      <c r="E13" s="73"/>
      <c r="F13" s="73"/>
      <c r="G13" s="73"/>
      <c r="H13" s="73"/>
    </row>
    <row r="14" spans="1:8">
      <c r="A14" s="33"/>
      <c r="B14" s="33"/>
      <c r="C14" s="33"/>
      <c r="D14" s="33"/>
      <c r="E14" s="33"/>
      <c r="F14" s="33"/>
      <c r="G14" s="33"/>
      <c r="H14" s="33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8" ht="30" customHeight="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8">
      <c r="A18" s="75"/>
      <c r="B18" s="75"/>
      <c r="C18" s="77"/>
      <c r="D18" s="77"/>
      <c r="E18" s="35" t="s">
        <v>7</v>
      </c>
      <c r="F18" s="35" t="s">
        <v>0</v>
      </c>
      <c r="G18" s="35" t="s">
        <v>7</v>
      </c>
      <c r="H18" s="35" t="s">
        <v>0</v>
      </c>
    </row>
    <row r="19" spans="1:8">
      <c r="A19" s="35">
        <v>0</v>
      </c>
      <c r="B19" s="35">
        <v>1</v>
      </c>
      <c r="C19" s="34">
        <v>2</v>
      </c>
      <c r="D19" s="34">
        <v>3</v>
      </c>
      <c r="E19" s="35">
        <v>4</v>
      </c>
      <c r="F19" s="35">
        <v>5</v>
      </c>
      <c r="G19" s="35">
        <v>6</v>
      </c>
      <c r="H19" s="35">
        <v>7</v>
      </c>
    </row>
    <row r="20" spans="1:8">
      <c r="A20" s="35">
        <v>1</v>
      </c>
      <c r="B20" s="8" t="s">
        <v>3</v>
      </c>
      <c r="C20" s="35" t="s">
        <v>59</v>
      </c>
      <c r="D20" s="9">
        <v>100000</v>
      </c>
      <c r="E20" s="10"/>
      <c r="F20" s="9"/>
      <c r="G20" s="10"/>
      <c r="H20" s="9"/>
    </row>
    <row r="21" spans="1:8">
      <c r="A21" s="35">
        <v>2</v>
      </c>
      <c r="B21" s="8" t="s">
        <v>100</v>
      </c>
      <c r="C21" s="35" t="s">
        <v>60</v>
      </c>
      <c r="D21" s="9">
        <v>1000</v>
      </c>
      <c r="E21" s="10"/>
      <c r="F21" s="9"/>
      <c r="G21" s="10"/>
      <c r="H21" s="9"/>
    </row>
    <row r="22" spans="1:8">
      <c r="A22" s="35">
        <v>3</v>
      </c>
      <c r="B22" s="8" t="s">
        <v>101</v>
      </c>
      <c r="C22" s="35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35">
        <v>4</v>
      </c>
      <c r="B24" s="8" t="s">
        <v>102</v>
      </c>
      <c r="C24" s="35" t="s">
        <v>60</v>
      </c>
      <c r="D24" s="9">
        <v>44000</v>
      </c>
      <c r="E24" s="10"/>
      <c r="F24" s="9"/>
      <c r="G24" s="10"/>
      <c r="H24" s="9"/>
    </row>
    <row r="25" spans="1:8">
      <c r="A25" s="35">
        <v>5</v>
      </c>
      <c r="B25" s="8" t="s">
        <v>103</v>
      </c>
      <c r="C25" s="35" t="s">
        <v>74</v>
      </c>
      <c r="D25" s="9">
        <v>22500</v>
      </c>
      <c r="E25" s="10"/>
      <c r="F25" s="9"/>
      <c r="G25" s="10"/>
      <c r="H25" s="9"/>
    </row>
    <row r="26" spans="1:8">
      <c r="A26" s="35">
        <v>6</v>
      </c>
      <c r="B26" s="8" t="s">
        <v>104</v>
      </c>
      <c r="C26" s="35" t="s">
        <v>61</v>
      </c>
      <c r="D26" s="9">
        <v>22500</v>
      </c>
      <c r="E26" s="10"/>
      <c r="F26" s="9"/>
      <c r="G26" s="10"/>
      <c r="H26" s="9"/>
    </row>
    <row r="27" spans="1:8">
      <c r="A27" s="35">
        <v>7</v>
      </c>
      <c r="B27" s="8" t="s">
        <v>62</v>
      </c>
      <c r="C27" s="35" t="s">
        <v>61</v>
      </c>
      <c r="D27" s="9">
        <v>32000</v>
      </c>
      <c r="E27" s="10"/>
      <c r="F27" s="9"/>
      <c r="G27" s="10"/>
      <c r="H27" s="9"/>
    </row>
    <row r="28" spans="1:8">
      <c r="A28" s="35">
        <v>8</v>
      </c>
      <c r="B28" s="8" t="s">
        <v>8</v>
      </c>
      <c r="C28" s="35" t="s">
        <v>63</v>
      </c>
      <c r="D28" s="9">
        <v>25000</v>
      </c>
      <c r="E28" s="10"/>
      <c r="F28" s="9"/>
      <c r="G28" s="10"/>
      <c r="H28" s="9"/>
    </row>
    <row r="29" spans="1:8">
      <c r="A29" s="35">
        <v>9</v>
      </c>
      <c r="B29" s="15" t="s">
        <v>105</v>
      </c>
      <c r="C29" s="35" t="s">
        <v>63</v>
      </c>
      <c r="D29" s="9">
        <v>5200</v>
      </c>
      <c r="E29" s="9"/>
      <c r="F29" s="9"/>
      <c r="G29" s="9"/>
      <c r="H29" s="9"/>
    </row>
    <row r="30" spans="1:8">
      <c r="A30" s="35">
        <v>10</v>
      </c>
      <c r="B30" s="15" t="s">
        <v>106</v>
      </c>
      <c r="C30" s="35" t="s">
        <v>63</v>
      </c>
      <c r="D30" s="9">
        <v>10000</v>
      </c>
      <c r="E30" s="9"/>
      <c r="F30" s="9"/>
      <c r="G30" s="9"/>
      <c r="H30" s="9"/>
    </row>
    <row r="31" spans="1:8">
      <c r="A31" s="35">
        <v>11</v>
      </c>
      <c r="B31" s="15" t="s">
        <v>107</v>
      </c>
      <c r="C31" s="35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35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35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35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35">
        <v>16</v>
      </c>
      <c r="B38" s="8" t="s">
        <v>12</v>
      </c>
      <c r="C38" s="35" t="s">
        <v>63</v>
      </c>
      <c r="D38" s="9">
        <v>13000</v>
      </c>
      <c r="E38" s="10"/>
      <c r="F38" s="9"/>
      <c r="G38" s="10"/>
      <c r="H38" s="9"/>
    </row>
    <row r="39" spans="1:8">
      <c r="A39" s="35">
        <v>17</v>
      </c>
      <c r="B39" s="8" t="s">
        <v>13</v>
      </c>
      <c r="C39" s="35" t="s">
        <v>63</v>
      </c>
      <c r="D39" s="9">
        <v>10000</v>
      </c>
      <c r="E39" s="10"/>
      <c r="F39" s="9"/>
      <c r="G39" s="10"/>
      <c r="H39" s="9"/>
    </row>
    <row r="40" spans="1:8">
      <c r="A40" s="35">
        <v>18</v>
      </c>
      <c r="B40" s="8" t="s">
        <v>68</v>
      </c>
      <c r="C40" s="35" t="s">
        <v>63</v>
      </c>
      <c r="D40" s="9">
        <v>50000</v>
      </c>
      <c r="E40" s="10"/>
      <c r="F40" s="9"/>
      <c r="G40" s="10"/>
      <c r="H40" s="9"/>
    </row>
    <row r="41" spans="1:8">
      <c r="A41" s="35">
        <v>19</v>
      </c>
      <c r="B41" s="8" t="s">
        <v>108</v>
      </c>
      <c r="C41" s="35" t="s">
        <v>63</v>
      </c>
      <c r="D41" s="9">
        <v>30000</v>
      </c>
      <c r="E41" s="10"/>
      <c r="F41" s="9"/>
      <c r="G41" s="10"/>
      <c r="H41" s="9"/>
    </row>
    <row r="42" spans="1:8">
      <c r="A42" s="35">
        <v>20</v>
      </c>
      <c r="B42" s="8" t="s">
        <v>109</v>
      </c>
      <c r="C42" s="35" t="s">
        <v>63</v>
      </c>
      <c r="D42" s="9">
        <v>25000</v>
      </c>
      <c r="E42" s="10"/>
      <c r="F42" s="9"/>
      <c r="G42" s="10"/>
      <c r="H42" s="9"/>
    </row>
    <row r="43" spans="1:8">
      <c r="A43" s="35">
        <v>21</v>
      </c>
      <c r="B43" s="8" t="s">
        <v>69</v>
      </c>
      <c r="C43" s="35" t="s">
        <v>63</v>
      </c>
      <c r="D43" s="9">
        <v>10000</v>
      </c>
      <c r="E43" s="10"/>
      <c r="F43" s="9"/>
      <c r="G43" s="10"/>
      <c r="H43" s="9"/>
    </row>
    <row r="44" spans="1:8">
      <c r="A44" s="35">
        <v>22</v>
      </c>
      <c r="B44" s="8" t="s">
        <v>70</v>
      </c>
      <c r="C44" s="35" t="s">
        <v>63</v>
      </c>
      <c r="D44" s="9">
        <v>15000</v>
      </c>
      <c r="E44" s="10"/>
      <c r="F44" s="9"/>
      <c r="G44" s="10"/>
      <c r="H44" s="9"/>
    </row>
    <row r="45" spans="1:8">
      <c r="A45" s="35">
        <v>23</v>
      </c>
      <c r="B45" s="15" t="s">
        <v>110</v>
      </c>
      <c r="C45" s="35" t="s">
        <v>63</v>
      </c>
      <c r="D45" s="9">
        <v>10000</v>
      </c>
      <c r="E45" s="10"/>
      <c r="F45" s="9"/>
      <c r="G45" s="10"/>
      <c r="H45" s="9"/>
    </row>
    <row r="46" spans="1:8">
      <c r="A46" s="35">
        <v>24</v>
      </c>
      <c r="B46" s="8" t="s">
        <v>111</v>
      </c>
      <c r="C46" s="35" t="s">
        <v>63</v>
      </c>
      <c r="D46" s="9">
        <v>15500</v>
      </c>
      <c r="E46" s="10"/>
      <c r="F46" s="9"/>
      <c r="G46" s="10"/>
      <c r="H46" s="9"/>
    </row>
    <row r="47" spans="1:8">
      <c r="A47" s="35">
        <v>25</v>
      </c>
      <c r="B47" s="8" t="s">
        <v>71</v>
      </c>
      <c r="C47" s="35" t="s">
        <v>63</v>
      </c>
      <c r="D47" s="9">
        <v>10000</v>
      </c>
      <c r="E47" s="10"/>
      <c r="F47" s="9"/>
      <c r="G47" s="10"/>
      <c r="H47" s="9"/>
    </row>
    <row r="48" spans="1:8">
      <c r="A48" s="35">
        <v>26</v>
      </c>
      <c r="B48" s="31" t="s">
        <v>72</v>
      </c>
      <c r="C48" s="35" t="s">
        <v>63</v>
      </c>
      <c r="D48" s="9">
        <v>10000</v>
      </c>
      <c r="E48" s="10"/>
      <c r="F48" s="9"/>
      <c r="G48" s="10"/>
      <c r="H48" s="9"/>
    </row>
    <row r="49" spans="1:8">
      <c r="A49" s="35">
        <v>27</v>
      </c>
      <c r="B49" s="24" t="s">
        <v>112</v>
      </c>
      <c r="C49" s="35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35">
        <v>28</v>
      </c>
      <c r="B52" s="8" t="s">
        <v>14</v>
      </c>
      <c r="C52" s="35" t="s">
        <v>73</v>
      </c>
      <c r="D52" s="25">
        <v>50315.171999999999</v>
      </c>
      <c r="E52" s="10"/>
      <c r="F52" s="9"/>
      <c r="G52" s="10"/>
      <c r="H52" s="9"/>
    </row>
    <row r="53" spans="1:8">
      <c r="A53" s="35">
        <v>29</v>
      </c>
      <c r="B53" s="8" t="s">
        <v>15</v>
      </c>
      <c r="C53" s="35" t="s">
        <v>73</v>
      </c>
      <c r="D53" s="25">
        <v>68989.759999999995</v>
      </c>
      <c r="E53" s="10"/>
      <c r="F53" s="9"/>
      <c r="G53" s="10"/>
      <c r="H53" s="9"/>
    </row>
    <row r="54" spans="1:8">
      <c r="A54" s="35">
        <v>30</v>
      </c>
      <c r="B54" s="8" t="s">
        <v>4</v>
      </c>
      <c r="C54" s="35" t="s">
        <v>73</v>
      </c>
      <c r="D54" s="27">
        <v>1450000</v>
      </c>
      <c r="E54" s="10">
        <v>3.9</v>
      </c>
      <c r="F54" s="9">
        <f>D54*E54</f>
        <v>5655000</v>
      </c>
      <c r="G54" s="10">
        <v>7.8</v>
      </c>
      <c r="H54" s="9">
        <f>D54*G54</f>
        <v>11310000</v>
      </c>
    </row>
    <row r="55" spans="1:8">
      <c r="A55" s="35">
        <v>31</v>
      </c>
      <c r="B55" s="16" t="s">
        <v>113</v>
      </c>
      <c r="C55" s="35" t="s">
        <v>114</v>
      </c>
      <c r="D55" s="27">
        <v>35000</v>
      </c>
      <c r="E55" s="10"/>
      <c r="F55" s="9"/>
      <c r="G55" s="10"/>
      <c r="H55" s="9"/>
    </row>
    <row r="56" spans="1:8">
      <c r="A56" s="35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11310000</v>
      </c>
    </row>
    <row r="58" spans="1:8">
      <c r="A58" s="35">
        <v>33</v>
      </c>
      <c r="B58" s="15" t="s">
        <v>25</v>
      </c>
      <c r="C58" s="35" t="s">
        <v>74</v>
      </c>
      <c r="D58" s="9">
        <v>1500</v>
      </c>
      <c r="E58" s="10"/>
      <c r="F58" s="9"/>
      <c r="G58" s="10"/>
      <c r="H58" s="9"/>
    </row>
    <row r="59" spans="1:8">
      <c r="A59" s="35">
        <v>34</v>
      </c>
      <c r="B59" s="8" t="s">
        <v>24</v>
      </c>
      <c r="C59" s="35" t="s">
        <v>74</v>
      </c>
      <c r="D59" s="9">
        <v>1300</v>
      </c>
      <c r="E59" s="10"/>
      <c r="F59" s="9"/>
      <c r="G59" s="10"/>
      <c r="H59" s="9"/>
    </row>
    <row r="60" spans="1:8">
      <c r="A60" s="35">
        <v>35</v>
      </c>
      <c r="B60" s="8" t="s">
        <v>26</v>
      </c>
      <c r="C60" s="35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35">
        <v>36</v>
      </c>
      <c r="B62" s="8" t="s">
        <v>116</v>
      </c>
      <c r="C62" s="35" t="s">
        <v>61</v>
      </c>
      <c r="D62" s="9">
        <v>15000</v>
      </c>
      <c r="E62" s="9"/>
      <c r="F62" s="9"/>
      <c r="G62" s="9"/>
      <c r="H62" s="9"/>
    </row>
    <row r="63" spans="1:8">
      <c r="A63" s="35">
        <v>37</v>
      </c>
      <c r="B63" s="8" t="s">
        <v>117</v>
      </c>
      <c r="C63" s="35" t="s">
        <v>61</v>
      </c>
      <c r="D63" s="9">
        <v>10000</v>
      </c>
      <c r="E63" s="10"/>
      <c r="F63" s="10"/>
      <c r="G63" s="10"/>
      <c r="H63" s="10"/>
    </row>
    <row r="64" spans="1:8">
      <c r="A64" s="35">
        <v>38</v>
      </c>
      <c r="B64" s="15" t="s">
        <v>118</v>
      </c>
      <c r="C64" s="35" t="s">
        <v>61</v>
      </c>
      <c r="D64" s="9">
        <v>13000</v>
      </c>
      <c r="E64" s="10"/>
      <c r="F64" s="9"/>
      <c r="G64" s="10"/>
      <c r="H64" s="9"/>
    </row>
    <row r="65" spans="1:8">
      <c r="A65" s="35">
        <v>39</v>
      </c>
      <c r="B65" s="15" t="s">
        <v>119</v>
      </c>
      <c r="C65" s="35" t="s">
        <v>61</v>
      </c>
      <c r="D65" s="9">
        <v>10000</v>
      </c>
      <c r="E65" s="10"/>
      <c r="F65" s="9"/>
      <c r="G65" s="10"/>
      <c r="H65" s="9"/>
    </row>
    <row r="66" spans="1:8">
      <c r="A66" s="35">
        <v>40</v>
      </c>
      <c r="B66" s="15" t="s">
        <v>120</v>
      </c>
      <c r="C66" s="35" t="s">
        <v>61</v>
      </c>
      <c r="D66" s="9">
        <v>400000</v>
      </c>
      <c r="E66" s="10"/>
      <c r="F66" s="9"/>
      <c r="G66" s="10"/>
      <c r="H66" s="9"/>
    </row>
    <row r="67" spans="1:8">
      <c r="A67" s="35">
        <v>41</v>
      </c>
      <c r="B67" s="15" t="s">
        <v>121</v>
      </c>
      <c r="C67" s="35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11310000</v>
      </c>
    </row>
    <row r="70" spans="1:8">
      <c r="A70" s="35">
        <v>42</v>
      </c>
      <c r="B70" s="15" t="s">
        <v>75</v>
      </c>
      <c r="C70" s="35" t="s">
        <v>63</v>
      </c>
      <c r="D70" s="9">
        <v>28028.091236719039</v>
      </c>
      <c r="E70" s="10"/>
      <c r="F70" s="10"/>
      <c r="G70" s="10"/>
      <c r="H70" s="10"/>
    </row>
    <row r="71" spans="1:8">
      <c r="A71" s="35">
        <v>43</v>
      </c>
      <c r="B71" s="8" t="s">
        <v>76</v>
      </c>
      <c r="C71" s="35" t="s">
        <v>63</v>
      </c>
      <c r="D71" s="9">
        <v>1800</v>
      </c>
      <c r="E71" s="10"/>
      <c r="F71" s="10"/>
      <c r="G71" s="10"/>
      <c r="H71" s="10"/>
    </row>
    <row r="72" spans="1:8">
      <c r="A72" s="35">
        <v>44</v>
      </c>
      <c r="B72" s="8" t="s">
        <v>77</v>
      </c>
      <c r="C72" s="35" t="s">
        <v>63</v>
      </c>
      <c r="D72" s="9">
        <v>20255.099999999999</v>
      </c>
      <c r="E72" s="10"/>
      <c r="F72" s="10"/>
      <c r="G72" s="10"/>
      <c r="H72" s="10"/>
    </row>
    <row r="73" spans="1:8">
      <c r="A73" s="35">
        <v>45</v>
      </c>
      <c r="B73" s="8" t="s">
        <v>78</v>
      </c>
      <c r="C73" s="35" t="s">
        <v>63</v>
      </c>
      <c r="D73" s="9">
        <v>28600</v>
      </c>
      <c r="E73" s="10"/>
      <c r="F73" s="9"/>
      <c r="G73" s="10"/>
      <c r="H73" s="9"/>
    </row>
    <row r="74" spans="1:8">
      <c r="A74" s="35">
        <v>46</v>
      </c>
      <c r="B74" s="8" t="s">
        <v>79</v>
      </c>
      <c r="C74" s="35" t="s">
        <v>63</v>
      </c>
      <c r="D74" s="9">
        <v>45480</v>
      </c>
      <c r="E74" s="10"/>
      <c r="F74" s="10"/>
      <c r="G74" s="10"/>
      <c r="H74" s="10"/>
    </row>
    <row r="75" spans="1:8">
      <c r="A75" s="35">
        <v>47</v>
      </c>
      <c r="B75" s="8" t="s">
        <v>80</v>
      </c>
      <c r="C75" s="35" t="s">
        <v>63</v>
      </c>
      <c r="D75" s="9">
        <v>16000</v>
      </c>
      <c r="E75" s="10"/>
      <c r="F75" s="10"/>
      <c r="G75" s="10"/>
      <c r="H75" s="10"/>
    </row>
    <row r="76" spans="1:8">
      <c r="A76" s="35">
        <v>48</v>
      </c>
      <c r="B76" s="8" t="s">
        <v>122</v>
      </c>
      <c r="C76" s="35" t="s">
        <v>63</v>
      </c>
      <c r="D76" s="9">
        <v>150000</v>
      </c>
      <c r="E76" s="10"/>
      <c r="F76" s="10"/>
      <c r="G76" s="10"/>
      <c r="H76" s="10"/>
    </row>
    <row r="77" spans="1:8">
      <c r="A77" s="35">
        <v>49</v>
      </c>
      <c r="B77" s="8" t="s">
        <v>81</v>
      </c>
      <c r="C77" s="35" t="s">
        <v>63</v>
      </c>
      <c r="D77" s="9">
        <v>2000000</v>
      </c>
      <c r="E77" s="10"/>
      <c r="F77" s="10"/>
      <c r="G77" s="10"/>
      <c r="H77" s="10"/>
    </row>
    <row r="78" spans="1:8">
      <c r="A78" s="35">
        <v>50</v>
      </c>
      <c r="B78" s="8" t="s">
        <v>82</v>
      </c>
      <c r="C78" s="35" t="s">
        <v>63</v>
      </c>
      <c r="D78" s="9">
        <v>180000</v>
      </c>
      <c r="E78" s="10"/>
      <c r="F78" s="10"/>
      <c r="G78" s="10"/>
      <c r="H78" s="10"/>
    </row>
    <row r="79" spans="1:8">
      <c r="A79" s="35">
        <v>51</v>
      </c>
      <c r="B79" s="15" t="s">
        <v>83</v>
      </c>
      <c r="C79" s="35" t="s">
        <v>63</v>
      </c>
      <c r="D79" s="9">
        <v>150000</v>
      </c>
      <c r="E79" s="10"/>
      <c r="F79" s="10"/>
      <c r="G79" s="10"/>
      <c r="H79" s="10"/>
    </row>
    <row r="80" spans="1:8">
      <c r="A80" s="35">
        <v>52</v>
      </c>
      <c r="B80" s="15" t="s">
        <v>84</v>
      </c>
      <c r="C80" s="35" t="s">
        <v>63</v>
      </c>
      <c r="D80" s="9">
        <v>6000</v>
      </c>
      <c r="E80" s="10"/>
      <c r="F80" s="10"/>
      <c r="G80" s="10"/>
      <c r="H80" s="10"/>
    </row>
    <row r="81" spans="1:8">
      <c r="A81" s="35">
        <v>53</v>
      </c>
      <c r="B81" s="15" t="s">
        <v>123</v>
      </c>
      <c r="C81" s="35" t="s">
        <v>63</v>
      </c>
      <c r="D81" s="9">
        <v>1400</v>
      </c>
      <c r="E81" s="10"/>
      <c r="F81" s="10"/>
      <c r="G81" s="10"/>
      <c r="H81" s="10"/>
    </row>
    <row r="82" spans="1:8">
      <c r="A82" s="35">
        <v>54</v>
      </c>
      <c r="B82" s="8" t="s">
        <v>124</v>
      </c>
      <c r="C82" s="35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35">
        <v>55</v>
      </c>
      <c r="B84" s="8" t="s">
        <v>17</v>
      </c>
      <c r="C84" s="35" t="s">
        <v>86</v>
      </c>
      <c r="D84" s="9">
        <v>1500000</v>
      </c>
      <c r="E84" s="10">
        <v>1</v>
      </c>
      <c r="F84" s="25">
        <f>D84*E84</f>
        <v>1500000</v>
      </c>
      <c r="G84" s="10">
        <v>2</v>
      </c>
      <c r="H84" s="25">
        <f>D84*G84</f>
        <v>3000000</v>
      </c>
    </row>
    <row r="85" spans="1:8">
      <c r="A85" s="35">
        <v>56</v>
      </c>
      <c r="B85" s="8" t="s">
        <v>125</v>
      </c>
      <c r="C85" s="35" t="s">
        <v>87</v>
      </c>
      <c r="D85" s="9">
        <v>0</v>
      </c>
      <c r="E85" s="10"/>
      <c r="F85" s="9"/>
      <c r="G85" s="10"/>
      <c r="H85" s="9"/>
    </row>
    <row r="86" spans="1:8">
      <c r="A86" s="35">
        <v>57</v>
      </c>
      <c r="B86" s="8" t="s">
        <v>126</v>
      </c>
      <c r="C86" s="35" t="s">
        <v>85</v>
      </c>
      <c r="D86" s="9">
        <v>1200000</v>
      </c>
      <c r="E86" s="10"/>
      <c r="F86" s="10"/>
      <c r="G86" s="10"/>
      <c r="H86" s="10"/>
    </row>
    <row r="87" spans="1:8">
      <c r="A87" s="35">
        <v>58</v>
      </c>
      <c r="B87" s="8" t="s">
        <v>88</v>
      </c>
      <c r="C87" s="35" t="s">
        <v>89</v>
      </c>
      <c r="D87" s="9">
        <v>200000</v>
      </c>
      <c r="E87" s="10"/>
      <c r="F87" s="10"/>
      <c r="G87" s="10"/>
      <c r="H87" s="10"/>
    </row>
    <row r="88" spans="1:8">
      <c r="A88" s="35">
        <v>59</v>
      </c>
      <c r="B88" s="8" t="s">
        <v>127</v>
      </c>
      <c r="C88" s="35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3000000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3000000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14310000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1431000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15741000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71" t="s">
        <v>95</v>
      </c>
      <c r="G95" s="71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71" t="s">
        <v>131</v>
      </c>
      <c r="G97" s="71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7.5" customHeight="1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41"/>
      <c r="C11" s="41"/>
      <c r="D11" s="41"/>
      <c r="E11" s="41"/>
      <c r="F11" s="41"/>
    </row>
    <row r="12" spans="1:8" ht="15">
      <c r="B12" s="41"/>
      <c r="C12" s="41"/>
      <c r="D12" s="41"/>
      <c r="E12" s="41"/>
      <c r="F12" s="41"/>
    </row>
    <row r="13" spans="1:8">
      <c r="A13" s="73" t="s">
        <v>134</v>
      </c>
      <c r="B13" s="73"/>
      <c r="C13" s="73"/>
      <c r="D13" s="73"/>
      <c r="E13" s="73"/>
      <c r="F13" s="73"/>
      <c r="G13" s="73"/>
      <c r="H13" s="73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8" ht="30" customHeight="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8">
      <c r="A18" s="75"/>
      <c r="B18" s="75"/>
      <c r="C18" s="77"/>
      <c r="D18" s="77"/>
      <c r="E18" s="44" t="s">
        <v>7</v>
      </c>
      <c r="F18" s="44" t="s">
        <v>0</v>
      </c>
      <c r="G18" s="44" t="s">
        <v>7</v>
      </c>
      <c r="H18" s="44" t="s">
        <v>0</v>
      </c>
    </row>
    <row r="19" spans="1:8">
      <c r="A19" s="44">
        <v>0</v>
      </c>
      <c r="B19" s="44">
        <v>1</v>
      </c>
      <c r="C19" s="43">
        <v>2</v>
      </c>
      <c r="D19" s="43">
        <v>3</v>
      </c>
      <c r="E19" s="44">
        <v>4</v>
      </c>
      <c r="F19" s="44">
        <v>5</v>
      </c>
      <c r="G19" s="44">
        <v>6</v>
      </c>
      <c r="H19" s="44">
        <v>7</v>
      </c>
    </row>
    <row r="20" spans="1:8">
      <c r="A20" s="44">
        <v>1</v>
      </c>
      <c r="B20" s="8" t="s">
        <v>3</v>
      </c>
      <c r="C20" s="44" t="s">
        <v>59</v>
      </c>
      <c r="D20" s="9">
        <v>100000</v>
      </c>
      <c r="E20" s="10"/>
      <c r="F20" s="9"/>
      <c r="G20" s="10"/>
      <c r="H20" s="9"/>
    </row>
    <row r="21" spans="1:8">
      <c r="A21" s="44">
        <v>2</v>
      </c>
      <c r="B21" s="8" t="s">
        <v>100</v>
      </c>
      <c r="C21" s="44" t="s">
        <v>60</v>
      </c>
      <c r="D21" s="9">
        <v>1000</v>
      </c>
      <c r="E21" s="10"/>
      <c r="F21" s="9"/>
      <c r="G21" s="10"/>
      <c r="H21" s="9"/>
    </row>
    <row r="22" spans="1:8">
      <c r="A22" s="44">
        <v>3</v>
      </c>
      <c r="B22" s="8" t="s">
        <v>101</v>
      </c>
      <c r="C22" s="4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4">
        <v>4</v>
      </c>
      <c r="B24" s="8" t="s">
        <v>102</v>
      </c>
      <c r="C24" s="44" t="s">
        <v>60</v>
      </c>
      <c r="D24" s="9">
        <v>44000</v>
      </c>
      <c r="E24" s="10"/>
      <c r="F24" s="9"/>
      <c r="G24" s="10"/>
      <c r="H24" s="9"/>
    </row>
    <row r="25" spans="1:8">
      <c r="A25" s="44">
        <v>5</v>
      </c>
      <c r="B25" s="8" t="s">
        <v>103</v>
      </c>
      <c r="C25" s="44" t="s">
        <v>74</v>
      </c>
      <c r="D25" s="9">
        <v>22500</v>
      </c>
      <c r="E25" s="10"/>
      <c r="F25" s="9"/>
      <c r="G25" s="10"/>
      <c r="H25" s="9"/>
    </row>
    <row r="26" spans="1:8">
      <c r="A26" s="44">
        <v>6</v>
      </c>
      <c r="B26" s="8" t="s">
        <v>104</v>
      </c>
      <c r="C26" s="44" t="s">
        <v>61</v>
      </c>
      <c r="D26" s="9">
        <v>22500</v>
      </c>
      <c r="E26" s="10"/>
      <c r="F26" s="9"/>
      <c r="G26" s="10"/>
      <c r="H26" s="9"/>
    </row>
    <row r="27" spans="1:8">
      <c r="A27" s="44">
        <v>7</v>
      </c>
      <c r="B27" s="8" t="s">
        <v>62</v>
      </c>
      <c r="C27" s="44" t="s">
        <v>61</v>
      </c>
      <c r="D27" s="9">
        <v>32000</v>
      </c>
      <c r="E27" s="10"/>
      <c r="F27" s="9"/>
      <c r="G27" s="10"/>
      <c r="H27" s="9"/>
    </row>
    <row r="28" spans="1:8">
      <c r="A28" s="44">
        <v>8</v>
      </c>
      <c r="B28" s="8" t="s">
        <v>8</v>
      </c>
      <c r="C28" s="44" t="s">
        <v>63</v>
      </c>
      <c r="D28" s="9">
        <v>25000</v>
      </c>
      <c r="E28" s="10"/>
      <c r="F28" s="9"/>
      <c r="G28" s="10"/>
      <c r="H28" s="9"/>
    </row>
    <row r="29" spans="1:8">
      <c r="A29" s="44">
        <v>9</v>
      </c>
      <c r="B29" s="15" t="s">
        <v>105</v>
      </c>
      <c r="C29" s="44" t="s">
        <v>63</v>
      </c>
      <c r="D29" s="9">
        <v>5200</v>
      </c>
      <c r="E29" s="9"/>
      <c r="F29" s="9"/>
      <c r="G29" s="9"/>
      <c r="H29" s="9"/>
    </row>
    <row r="30" spans="1:8">
      <c r="A30" s="44">
        <v>10</v>
      </c>
      <c r="B30" s="15" t="s">
        <v>106</v>
      </c>
      <c r="C30" s="44" t="s">
        <v>63</v>
      </c>
      <c r="D30" s="9">
        <v>10000</v>
      </c>
      <c r="E30" s="9"/>
      <c r="F30" s="9"/>
      <c r="G30" s="9"/>
      <c r="H30" s="9"/>
    </row>
    <row r="31" spans="1:8">
      <c r="A31" s="44">
        <v>11</v>
      </c>
      <c r="B31" s="15" t="s">
        <v>107</v>
      </c>
      <c r="C31" s="4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4">
        <v>16</v>
      </c>
      <c r="B38" s="8" t="s">
        <v>12</v>
      </c>
      <c r="C38" s="44" t="s">
        <v>63</v>
      </c>
      <c r="D38" s="9">
        <v>13000</v>
      </c>
      <c r="E38" s="10"/>
      <c r="F38" s="9"/>
      <c r="G38" s="10"/>
      <c r="H38" s="9"/>
    </row>
    <row r="39" spans="1:8">
      <c r="A39" s="44">
        <v>17</v>
      </c>
      <c r="B39" s="8" t="s">
        <v>13</v>
      </c>
      <c r="C39" s="44" t="s">
        <v>63</v>
      </c>
      <c r="D39" s="9">
        <v>10000</v>
      </c>
      <c r="E39" s="10"/>
      <c r="F39" s="9"/>
      <c r="G39" s="10"/>
      <c r="H39" s="9"/>
    </row>
    <row r="40" spans="1:8">
      <c r="A40" s="44">
        <v>18</v>
      </c>
      <c r="B40" s="8" t="s">
        <v>68</v>
      </c>
      <c r="C40" s="44" t="s">
        <v>63</v>
      </c>
      <c r="D40" s="9">
        <v>50000</v>
      </c>
      <c r="E40" s="10"/>
      <c r="F40" s="9"/>
      <c r="G40" s="10"/>
      <c r="H40" s="9"/>
    </row>
    <row r="41" spans="1:8">
      <c r="A41" s="44">
        <v>19</v>
      </c>
      <c r="B41" s="8" t="s">
        <v>108</v>
      </c>
      <c r="C41" s="44" t="s">
        <v>63</v>
      </c>
      <c r="D41" s="9">
        <v>30000</v>
      </c>
      <c r="E41" s="10"/>
      <c r="F41" s="9"/>
      <c r="G41" s="10"/>
      <c r="H41" s="9"/>
    </row>
    <row r="42" spans="1:8">
      <c r="A42" s="44">
        <v>20</v>
      </c>
      <c r="B42" s="8" t="s">
        <v>109</v>
      </c>
      <c r="C42" s="44" t="s">
        <v>63</v>
      </c>
      <c r="D42" s="9">
        <v>25000</v>
      </c>
      <c r="E42" s="10"/>
      <c r="F42" s="9"/>
      <c r="G42" s="10"/>
      <c r="H42" s="9"/>
    </row>
    <row r="43" spans="1:8">
      <c r="A43" s="44">
        <v>21</v>
      </c>
      <c r="B43" s="8" t="s">
        <v>69</v>
      </c>
      <c r="C43" s="44" t="s">
        <v>63</v>
      </c>
      <c r="D43" s="9">
        <v>10000</v>
      </c>
      <c r="E43" s="10"/>
      <c r="F43" s="9"/>
      <c r="G43" s="10"/>
      <c r="H43" s="9"/>
    </row>
    <row r="44" spans="1:8">
      <c r="A44" s="44">
        <v>22</v>
      </c>
      <c r="B44" s="8" t="s">
        <v>70</v>
      </c>
      <c r="C44" s="44" t="s">
        <v>63</v>
      </c>
      <c r="D44" s="9">
        <v>15000</v>
      </c>
      <c r="E44" s="10"/>
      <c r="F44" s="9"/>
      <c r="G44" s="10"/>
      <c r="H44" s="9"/>
    </row>
    <row r="45" spans="1:8">
      <c r="A45" s="44">
        <v>23</v>
      </c>
      <c r="B45" s="15" t="s">
        <v>110</v>
      </c>
      <c r="C45" s="44" t="s">
        <v>63</v>
      </c>
      <c r="D45" s="9">
        <v>10000</v>
      </c>
      <c r="E45" s="10"/>
      <c r="F45" s="9"/>
      <c r="G45" s="10"/>
      <c r="H45" s="9"/>
    </row>
    <row r="46" spans="1:8">
      <c r="A46" s="44">
        <v>24</v>
      </c>
      <c r="B46" s="8" t="s">
        <v>111</v>
      </c>
      <c r="C46" s="44" t="s">
        <v>63</v>
      </c>
      <c r="D46" s="9">
        <v>15500</v>
      </c>
      <c r="E46" s="10"/>
      <c r="F46" s="9"/>
      <c r="G46" s="10"/>
      <c r="H46" s="9"/>
    </row>
    <row r="47" spans="1:8">
      <c r="A47" s="44">
        <v>25</v>
      </c>
      <c r="B47" s="8" t="s">
        <v>71</v>
      </c>
      <c r="C47" s="44" t="s">
        <v>63</v>
      </c>
      <c r="D47" s="9">
        <v>10000</v>
      </c>
      <c r="E47" s="10"/>
      <c r="F47" s="9"/>
      <c r="G47" s="10"/>
      <c r="H47" s="9"/>
    </row>
    <row r="48" spans="1:8">
      <c r="A48" s="44">
        <v>26</v>
      </c>
      <c r="B48" s="31" t="s">
        <v>72</v>
      </c>
      <c r="C48" s="44" t="s">
        <v>63</v>
      </c>
      <c r="D48" s="9">
        <v>10000</v>
      </c>
      <c r="E48" s="10"/>
      <c r="F48" s="9"/>
      <c r="G48" s="10"/>
      <c r="H48" s="9"/>
    </row>
    <row r="49" spans="1:8">
      <c r="A49" s="44">
        <v>27</v>
      </c>
      <c r="B49" s="24" t="s">
        <v>112</v>
      </c>
      <c r="C49" s="4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4">
        <v>28</v>
      </c>
      <c r="B52" s="8" t="s">
        <v>14</v>
      </c>
      <c r="C52" s="44" t="s">
        <v>73</v>
      </c>
      <c r="D52" s="25">
        <v>50315.171999999999</v>
      </c>
      <c r="E52" s="10"/>
      <c r="F52" s="9"/>
      <c r="G52" s="10"/>
      <c r="H52" s="9"/>
    </row>
    <row r="53" spans="1:8">
      <c r="A53" s="44">
        <v>29</v>
      </c>
      <c r="B53" s="8" t="s">
        <v>15</v>
      </c>
      <c r="C53" s="44" t="s">
        <v>73</v>
      </c>
      <c r="D53" s="25">
        <v>68989.759999999995</v>
      </c>
      <c r="E53" s="10"/>
      <c r="F53" s="9"/>
      <c r="G53" s="10"/>
      <c r="H53" s="9"/>
    </row>
    <row r="54" spans="1:8">
      <c r="A54" s="44">
        <v>30</v>
      </c>
      <c r="B54" s="8" t="s">
        <v>4</v>
      </c>
      <c r="C54" s="44" t="s">
        <v>73</v>
      </c>
      <c r="D54" s="27">
        <v>1450000</v>
      </c>
      <c r="E54" s="10">
        <v>3.9</v>
      </c>
      <c r="F54" s="9">
        <f>D54*E54</f>
        <v>5655000</v>
      </c>
      <c r="G54" s="10">
        <v>11.7</v>
      </c>
      <c r="H54" s="9">
        <f>D54*G54</f>
        <v>16965000</v>
      </c>
    </row>
    <row r="55" spans="1:8">
      <c r="A55" s="44">
        <v>31</v>
      </c>
      <c r="B55" s="16" t="s">
        <v>113</v>
      </c>
      <c r="C55" s="44" t="s">
        <v>114</v>
      </c>
      <c r="D55" s="27">
        <v>35000</v>
      </c>
      <c r="E55" s="10"/>
      <c r="F55" s="9"/>
      <c r="G55" s="10"/>
      <c r="H55" s="9"/>
    </row>
    <row r="56" spans="1:8">
      <c r="A56" s="44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16965000</v>
      </c>
    </row>
    <row r="58" spans="1:8">
      <c r="A58" s="44">
        <v>33</v>
      </c>
      <c r="B58" s="15" t="s">
        <v>25</v>
      </c>
      <c r="C58" s="44" t="s">
        <v>74</v>
      </c>
      <c r="D58" s="9">
        <v>1500</v>
      </c>
      <c r="E58" s="10"/>
      <c r="F58" s="9"/>
      <c r="G58" s="10"/>
      <c r="H58" s="9"/>
    </row>
    <row r="59" spans="1:8">
      <c r="A59" s="44">
        <v>34</v>
      </c>
      <c r="B59" s="8" t="s">
        <v>24</v>
      </c>
      <c r="C59" s="44" t="s">
        <v>74</v>
      </c>
      <c r="D59" s="9">
        <v>1300</v>
      </c>
      <c r="E59" s="10"/>
      <c r="F59" s="9"/>
      <c r="G59" s="10"/>
      <c r="H59" s="9"/>
    </row>
    <row r="60" spans="1:8">
      <c r="A60" s="44">
        <v>35</v>
      </c>
      <c r="B60" s="8" t="s">
        <v>26</v>
      </c>
      <c r="C60" s="44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4">
        <v>36</v>
      </c>
      <c r="B62" s="8" t="s">
        <v>116</v>
      </c>
      <c r="C62" s="44" t="s">
        <v>61</v>
      </c>
      <c r="D62" s="9">
        <v>15000</v>
      </c>
      <c r="E62" s="9"/>
      <c r="F62" s="9"/>
      <c r="G62" s="9"/>
      <c r="H62" s="9"/>
    </row>
    <row r="63" spans="1:8">
      <c r="A63" s="44">
        <v>37</v>
      </c>
      <c r="B63" s="8" t="s">
        <v>117</v>
      </c>
      <c r="C63" s="44" t="s">
        <v>61</v>
      </c>
      <c r="D63" s="9">
        <v>10000</v>
      </c>
      <c r="E63" s="10"/>
      <c r="F63" s="10"/>
      <c r="G63" s="10"/>
      <c r="H63" s="10"/>
    </row>
    <row r="64" spans="1:8">
      <c r="A64" s="44">
        <v>38</v>
      </c>
      <c r="B64" s="15" t="s">
        <v>118</v>
      </c>
      <c r="C64" s="44" t="s">
        <v>61</v>
      </c>
      <c r="D64" s="9">
        <v>13000</v>
      </c>
      <c r="E64" s="10"/>
      <c r="F64" s="9"/>
      <c r="G64" s="10"/>
      <c r="H64" s="9"/>
    </row>
    <row r="65" spans="1:8">
      <c r="A65" s="44">
        <v>39</v>
      </c>
      <c r="B65" s="15" t="s">
        <v>119</v>
      </c>
      <c r="C65" s="44" t="s">
        <v>61</v>
      </c>
      <c r="D65" s="9">
        <v>10000</v>
      </c>
      <c r="E65" s="10"/>
      <c r="F65" s="9"/>
      <c r="G65" s="10"/>
      <c r="H65" s="9"/>
    </row>
    <row r="66" spans="1:8">
      <c r="A66" s="44">
        <v>40</v>
      </c>
      <c r="B66" s="15" t="s">
        <v>120</v>
      </c>
      <c r="C66" s="44" t="s">
        <v>61</v>
      </c>
      <c r="D66" s="9">
        <v>400000</v>
      </c>
      <c r="E66" s="10"/>
      <c r="F66" s="9"/>
      <c r="G66" s="10"/>
      <c r="H66" s="9"/>
    </row>
    <row r="67" spans="1:8">
      <c r="A67" s="44">
        <v>41</v>
      </c>
      <c r="B67" s="15" t="s">
        <v>121</v>
      </c>
      <c r="C67" s="44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16965000</v>
      </c>
    </row>
    <row r="70" spans="1:8">
      <c r="A70" s="44">
        <v>42</v>
      </c>
      <c r="B70" s="15" t="s">
        <v>75</v>
      </c>
      <c r="C70" s="44" t="s">
        <v>63</v>
      </c>
      <c r="D70" s="9">
        <v>28028.091236719039</v>
      </c>
      <c r="E70" s="10"/>
      <c r="F70" s="10"/>
      <c r="G70" s="10"/>
      <c r="H70" s="10"/>
    </row>
    <row r="71" spans="1:8">
      <c r="A71" s="44">
        <v>43</v>
      </c>
      <c r="B71" s="8" t="s">
        <v>76</v>
      </c>
      <c r="C71" s="44" t="s">
        <v>63</v>
      </c>
      <c r="D71" s="9">
        <v>1800</v>
      </c>
      <c r="E71" s="10"/>
      <c r="F71" s="10"/>
      <c r="G71" s="10"/>
      <c r="H71" s="10"/>
    </row>
    <row r="72" spans="1:8">
      <c r="A72" s="44">
        <v>44</v>
      </c>
      <c r="B72" s="8" t="s">
        <v>77</v>
      </c>
      <c r="C72" s="44" t="s">
        <v>63</v>
      </c>
      <c r="D72" s="9">
        <v>20255.099999999999</v>
      </c>
      <c r="E72" s="10"/>
      <c r="F72" s="10"/>
      <c r="G72" s="10"/>
      <c r="H72" s="10"/>
    </row>
    <row r="73" spans="1:8">
      <c r="A73" s="44">
        <v>45</v>
      </c>
      <c r="B73" s="8" t="s">
        <v>78</v>
      </c>
      <c r="C73" s="44" t="s">
        <v>63</v>
      </c>
      <c r="D73" s="9">
        <v>28600</v>
      </c>
      <c r="E73" s="10"/>
      <c r="F73" s="9"/>
      <c r="G73" s="10"/>
      <c r="H73" s="9"/>
    </row>
    <row r="74" spans="1:8">
      <c r="A74" s="44">
        <v>46</v>
      </c>
      <c r="B74" s="8" t="s">
        <v>79</v>
      </c>
      <c r="C74" s="44" t="s">
        <v>63</v>
      </c>
      <c r="D74" s="9">
        <v>45480</v>
      </c>
      <c r="E74" s="10"/>
      <c r="F74" s="10"/>
      <c r="G74" s="10"/>
      <c r="H74" s="10"/>
    </row>
    <row r="75" spans="1:8">
      <c r="A75" s="44">
        <v>47</v>
      </c>
      <c r="B75" s="8" t="s">
        <v>80</v>
      </c>
      <c r="C75" s="44" t="s">
        <v>63</v>
      </c>
      <c r="D75" s="9">
        <v>16000</v>
      </c>
      <c r="E75" s="10"/>
      <c r="F75" s="10"/>
      <c r="G75" s="10"/>
      <c r="H75" s="10"/>
    </row>
    <row r="76" spans="1:8">
      <c r="A76" s="44">
        <v>48</v>
      </c>
      <c r="B76" s="8" t="s">
        <v>122</v>
      </c>
      <c r="C76" s="44" t="s">
        <v>63</v>
      </c>
      <c r="D76" s="9">
        <v>150000</v>
      </c>
      <c r="E76" s="10"/>
      <c r="F76" s="10"/>
      <c r="G76" s="10"/>
      <c r="H76" s="10"/>
    </row>
    <row r="77" spans="1:8">
      <c r="A77" s="44">
        <v>49</v>
      </c>
      <c r="B77" s="8" t="s">
        <v>81</v>
      </c>
      <c r="C77" s="44" t="s">
        <v>63</v>
      </c>
      <c r="D77" s="9">
        <v>2000000</v>
      </c>
      <c r="E77" s="10"/>
      <c r="F77" s="10"/>
      <c r="G77" s="10"/>
      <c r="H77" s="10"/>
    </row>
    <row r="78" spans="1:8">
      <c r="A78" s="44">
        <v>50</v>
      </c>
      <c r="B78" s="8" t="s">
        <v>82</v>
      </c>
      <c r="C78" s="44" t="s">
        <v>63</v>
      </c>
      <c r="D78" s="9">
        <v>180000</v>
      </c>
      <c r="E78" s="10"/>
      <c r="F78" s="10"/>
      <c r="G78" s="10"/>
      <c r="H78" s="10"/>
    </row>
    <row r="79" spans="1:8">
      <c r="A79" s="44">
        <v>51</v>
      </c>
      <c r="B79" s="15" t="s">
        <v>83</v>
      </c>
      <c r="C79" s="44" t="s">
        <v>63</v>
      </c>
      <c r="D79" s="9">
        <v>150000</v>
      </c>
      <c r="E79" s="10"/>
      <c r="F79" s="10"/>
      <c r="G79" s="10"/>
      <c r="H79" s="10"/>
    </row>
    <row r="80" spans="1:8">
      <c r="A80" s="44">
        <v>52</v>
      </c>
      <c r="B80" s="15" t="s">
        <v>84</v>
      </c>
      <c r="C80" s="44" t="s">
        <v>63</v>
      </c>
      <c r="D80" s="9">
        <v>6000</v>
      </c>
      <c r="E80" s="10"/>
      <c r="F80" s="10"/>
      <c r="G80" s="10"/>
      <c r="H80" s="10"/>
    </row>
    <row r="81" spans="1:8">
      <c r="A81" s="44">
        <v>53</v>
      </c>
      <c r="B81" s="15" t="s">
        <v>123</v>
      </c>
      <c r="C81" s="44" t="s">
        <v>63</v>
      </c>
      <c r="D81" s="9">
        <v>1400</v>
      </c>
      <c r="E81" s="10"/>
      <c r="F81" s="10"/>
      <c r="G81" s="10"/>
      <c r="H81" s="10"/>
    </row>
    <row r="82" spans="1:8">
      <c r="A82" s="44">
        <v>54</v>
      </c>
      <c r="B82" s="8" t="s">
        <v>124</v>
      </c>
      <c r="C82" s="44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4">
        <v>55</v>
      </c>
      <c r="B84" s="8" t="s">
        <v>17</v>
      </c>
      <c r="C84" s="44" t="s">
        <v>86</v>
      </c>
      <c r="D84" s="9">
        <v>1500000</v>
      </c>
      <c r="E84" s="10">
        <v>1</v>
      </c>
      <c r="F84" s="25">
        <f>D84*E84</f>
        <v>1500000</v>
      </c>
      <c r="G84" s="10">
        <v>3</v>
      </c>
      <c r="H84" s="25">
        <f>D84*G84</f>
        <v>4500000</v>
      </c>
    </row>
    <row r="85" spans="1:8">
      <c r="A85" s="44">
        <v>56</v>
      </c>
      <c r="B85" s="8" t="s">
        <v>125</v>
      </c>
      <c r="C85" s="44" t="s">
        <v>87</v>
      </c>
      <c r="D85" s="9">
        <v>0</v>
      </c>
      <c r="E85" s="10"/>
      <c r="F85" s="9"/>
      <c r="G85" s="10"/>
      <c r="H85" s="9"/>
    </row>
    <row r="86" spans="1:8">
      <c r="A86" s="44">
        <v>57</v>
      </c>
      <c r="B86" s="8" t="s">
        <v>126</v>
      </c>
      <c r="C86" s="44" t="s">
        <v>85</v>
      </c>
      <c r="D86" s="9">
        <v>1200000</v>
      </c>
      <c r="E86" s="10"/>
      <c r="F86" s="10"/>
      <c r="G86" s="10"/>
      <c r="H86" s="10"/>
    </row>
    <row r="87" spans="1:8">
      <c r="A87" s="44">
        <v>58</v>
      </c>
      <c r="B87" s="8" t="s">
        <v>88</v>
      </c>
      <c r="C87" s="44" t="s">
        <v>89</v>
      </c>
      <c r="D87" s="9">
        <v>200000</v>
      </c>
      <c r="E87" s="10"/>
      <c r="F87" s="10"/>
      <c r="G87" s="10"/>
      <c r="H87" s="10"/>
    </row>
    <row r="88" spans="1:8">
      <c r="A88" s="44">
        <v>59</v>
      </c>
      <c r="B88" s="8" t="s">
        <v>127</v>
      </c>
      <c r="C88" s="44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4500000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4500000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21465000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2146500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23611500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71" t="s">
        <v>95</v>
      </c>
      <c r="G95" s="71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71" t="s">
        <v>131</v>
      </c>
      <c r="G97" s="71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0" t="s">
        <v>96</v>
      </c>
      <c r="G99" s="4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05"/>
  <sheetViews>
    <sheetView topLeftCell="A74" zoomScale="85" zoomScaleNormal="85" workbookViewId="0">
      <selection activeCell="H69" sqref="H69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7.5" customHeight="1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46"/>
      <c r="C11" s="46"/>
      <c r="D11" s="46"/>
      <c r="E11" s="46"/>
      <c r="F11" s="46"/>
    </row>
    <row r="12" spans="1:8" ht="15">
      <c r="B12" s="46"/>
      <c r="C12" s="46"/>
      <c r="D12" s="46"/>
      <c r="E12" s="46"/>
      <c r="F12" s="46"/>
    </row>
    <row r="13" spans="1:8">
      <c r="A13" s="73" t="s">
        <v>135</v>
      </c>
      <c r="B13" s="73"/>
      <c r="C13" s="73"/>
      <c r="D13" s="73"/>
      <c r="E13" s="73"/>
      <c r="F13" s="73"/>
      <c r="G13" s="73"/>
      <c r="H13" s="73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8" ht="30" customHeight="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8">
      <c r="A18" s="75"/>
      <c r="B18" s="75"/>
      <c r="C18" s="77"/>
      <c r="D18" s="77"/>
      <c r="E18" s="49" t="s">
        <v>7</v>
      </c>
      <c r="F18" s="49" t="s">
        <v>0</v>
      </c>
      <c r="G18" s="49" t="s">
        <v>7</v>
      </c>
      <c r="H18" s="49" t="s">
        <v>0</v>
      </c>
    </row>
    <row r="19" spans="1:8">
      <c r="A19" s="49">
        <v>0</v>
      </c>
      <c r="B19" s="49">
        <v>1</v>
      </c>
      <c r="C19" s="48">
        <v>2</v>
      </c>
      <c r="D19" s="48">
        <v>3</v>
      </c>
      <c r="E19" s="49">
        <v>4</v>
      </c>
      <c r="F19" s="49">
        <v>5</v>
      </c>
      <c r="G19" s="49">
        <v>6</v>
      </c>
      <c r="H19" s="49">
        <v>7</v>
      </c>
    </row>
    <row r="20" spans="1:8">
      <c r="A20" s="49">
        <v>1</v>
      </c>
      <c r="B20" s="8" t="s">
        <v>3</v>
      </c>
      <c r="C20" s="49" t="s">
        <v>59</v>
      </c>
      <c r="D20" s="9">
        <v>100000</v>
      </c>
      <c r="E20" s="10"/>
      <c r="F20" s="9"/>
      <c r="G20" s="10"/>
      <c r="H20" s="9"/>
    </row>
    <row r="21" spans="1:8">
      <c r="A21" s="49">
        <v>2</v>
      </c>
      <c r="B21" s="8" t="s">
        <v>100</v>
      </c>
      <c r="C21" s="49" t="s">
        <v>60</v>
      </c>
      <c r="D21" s="9">
        <v>1000</v>
      </c>
      <c r="E21" s="10"/>
      <c r="F21" s="9"/>
      <c r="G21" s="10"/>
      <c r="H21" s="9"/>
    </row>
    <row r="22" spans="1:8">
      <c r="A22" s="49">
        <v>3</v>
      </c>
      <c r="B22" s="8" t="s">
        <v>101</v>
      </c>
      <c r="C22" s="49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9">
        <v>4</v>
      </c>
      <c r="B24" s="8" t="s">
        <v>102</v>
      </c>
      <c r="C24" s="49" t="s">
        <v>60</v>
      </c>
      <c r="D24" s="9">
        <v>44000</v>
      </c>
      <c r="E24" s="10"/>
      <c r="F24" s="9"/>
      <c r="G24" s="10"/>
      <c r="H24" s="9"/>
    </row>
    <row r="25" spans="1:8">
      <c r="A25" s="49">
        <v>5</v>
      </c>
      <c r="B25" s="8" t="s">
        <v>103</v>
      </c>
      <c r="C25" s="49" t="s">
        <v>74</v>
      </c>
      <c r="D25" s="9">
        <v>22500</v>
      </c>
      <c r="E25" s="10"/>
      <c r="F25" s="9"/>
      <c r="G25" s="10"/>
      <c r="H25" s="9"/>
    </row>
    <row r="26" spans="1:8">
      <c r="A26" s="49">
        <v>6</v>
      </c>
      <c r="B26" s="8" t="s">
        <v>104</v>
      </c>
      <c r="C26" s="49" t="s">
        <v>61</v>
      </c>
      <c r="D26" s="9">
        <v>22500</v>
      </c>
      <c r="E26" s="10"/>
      <c r="F26" s="9"/>
      <c r="G26" s="10"/>
      <c r="H26" s="9"/>
    </row>
    <row r="27" spans="1:8">
      <c r="A27" s="49">
        <v>7</v>
      </c>
      <c r="B27" s="8" t="s">
        <v>62</v>
      </c>
      <c r="C27" s="49" t="s">
        <v>61</v>
      </c>
      <c r="D27" s="9">
        <v>32000</v>
      </c>
      <c r="E27" s="10"/>
      <c r="F27" s="9"/>
      <c r="G27" s="10"/>
      <c r="H27" s="9"/>
    </row>
    <row r="28" spans="1:8">
      <c r="A28" s="49">
        <v>8</v>
      </c>
      <c r="B28" s="8" t="s">
        <v>8</v>
      </c>
      <c r="C28" s="49" t="s">
        <v>63</v>
      </c>
      <c r="D28" s="9">
        <v>25000</v>
      </c>
      <c r="E28" s="10"/>
      <c r="F28" s="9"/>
      <c r="G28" s="10"/>
      <c r="H28" s="9"/>
    </row>
    <row r="29" spans="1:8">
      <c r="A29" s="49">
        <v>9</v>
      </c>
      <c r="B29" s="15" t="s">
        <v>105</v>
      </c>
      <c r="C29" s="49" t="s">
        <v>63</v>
      </c>
      <c r="D29" s="9">
        <v>5200</v>
      </c>
      <c r="E29" s="9"/>
      <c r="F29" s="9"/>
      <c r="G29" s="9"/>
      <c r="H29" s="9"/>
    </row>
    <row r="30" spans="1:8">
      <c r="A30" s="49">
        <v>10</v>
      </c>
      <c r="B30" s="15" t="s">
        <v>106</v>
      </c>
      <c r="C30" s="49" t="s">
        <v>63</v>
      </c>
      <c r="D30" s="9">
        <v>10000</v>
      </c>
      <c r="E30" s="9"/>
      <c r="F30" s="9"/>
      <c r="G30" s="9"/>
      <c r="H30" s="9"/>
    </row>
    <row r="31" spans="1:8">
      <c r="A31" s="49">
        <v>11</v>
      </c>
      <c r="B31" s="15" t="s">
        <v>107</v>
      </c>
      <c r="C31" s="49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9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9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9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9">
        <v>16</v>
      </c>
      <c r="B38" s="8" t="s">
        <v>12</v>
      </c>
      <c r="C38" s="49" t="s">
        <v>63</v>
      </c>
      <c r="D38" s="9">
        <v>13000</v>
      </c>
      <c r="E38" s="10"/>
      <c r="F38" s="9"/>
      <c r="G38" s="10"/>
      <c r="H38" s="9"/>
    </row>
    <row r="39" spans="1:8">
      <c r="A39" s="49">
        <v>17</v>
      </c>
      <c r="B39" s="8" t="s">
        <v>13</v>
      </c>
      <c r="C39" s="49" t="s">
        <v>63</v>
      </c>
      <c r="D39" s="9">
        <v>10000</v>
      </c>
      <c r="E39" s="10"/>
      <c r="F39" s="9"/>
      <c r="G39" s="10"/>
      <c r="H39" s="9"/>
    </row>
    <row r="40" spans="1:8">
      <c r="A40" s="49">
        <v>18</v>
      </c>
      <c r="B40" s="8" t="s">
        <v>68</v>
      </c>
      <c r="C40" s="49" t="s">
        <v>63</v>
      </c>
      <c r="D40" s="9">
        <v>50000</v>
      </c>
      <c r="E40" s="10"/>
      <c r="F40" s="9"/>
      <c r="G40" s="10"/>
      <c r="H40" s="9"/>
    </row>
    <row r="41" spans="1:8">
      <c r="A41" s="49">
        <v>19</v>
      </c>
      <c r="B41" s="8" t="s">
        <v>108</v>
      </c>
      <c r="C41" s="49" t="s">
        <v>63</v>
      </c>
      <c r="D41" s="9">
        <v>30000</v>
      </c>
      <c r="E41" s="10"/>
      <c r="F41" s="9"/>
      <c r="G41" s="10"/>
      <c r="H41" s="9"/>
    </row>
    <row r="42" spans="1:8">
      <c r="A42" s="49">
        <v>20</v>
      </c>
      <c r="B42" s="8" t="s">
        <v>109</v>
      </c>
      <c r="C42" s="49" t="s">
        <v>63</v>
      </c>
      <c r="D42" s="9">
        <v>25000</v>
      </c>
      <c r="E42" s="10"/>
      <c r="F42" s="9"/>
      <c r="G42" s="10"/>
      <c r="H42" s="9"/>
    </row>
    <row r="43" spans="1:8">
      <c r="A43" s="49">
        <v>21</v>
      </c>
      <c r="B43" s="8" t="s">
        <v>69</v>
      </c>
      <c r="C43" s="49" t="s">
        <v>63</v>
      </c>
      <c r="D43" s="9">
        <v>10000</v>
      </c>
      <c r="E43" s="10"/>
      <c r="F43" s="9"/>
      <c r="G43" s="10"/>
      <c r="H43" s="9"/>
    </row>
    <row r="44" spans="1:8">
      <c r="A44" s="49">
        <v>22</v>
      </c>
      <c r="B44" s="8" t="s">
        <v>70</v>
      </c>
      <c r="C44" s="49" t="s">
        <v>63</v>
      </c>
      <c r="D44" s="9">
        <v>15000</v>
      </c>
      <c r="E44" s="10"/>
      <c r="F44" s="9"/>
      <c r="G44" s="10"/>
      <c r="H44" s="9"/>
    </row>
    <row r="45" spans="1:8">
      <c r="A45" s="49">
        <v>23</v>
      </c>
      <c r="B45" s="15" t="s">
        <v>110</v>
      </c>
      <c r="C45" s="49" t="s">
        <v>63</v>
      </c>
      <c r="D45" s="9">
        <v>10000</v>
      </c>
      <c r="E45" s="10"/>
      <c r="F45" s="9"/>
      <c r="G45" s="10"/>
      <c r="H45" s="9"/>
    </row>
    <row r="46" spans="1:8">
      <c r="A46" s="49">
        <v>24</v>
      </c>
      <c r="B46" s="8" t="s">
        <v>111</v>
      </c>
      <c r="C46" s="49" t="s">
        <v>63</v>
      </c>
      <c r="D46" s="9">
        <v>15500</v>
      </c>
      <c r="E46" s="10"/>
      <c r="F46" s="9"/>
      <c r="G46" s="10"/>
      <c r="H46" s="9"/>
    </row>
    <row r="47" spans="1:8">
      <c r="A47" s="49">
        <v>25</v>
      </c>
      <c r="B47" s="8" t="s">
        <v>71</v>
      </c>
      <c r="C47" s="49" t="s">
        <v>63</v>
      </c>
      <c r="D47" s="9">
        <v>10000</v>
      </c>
      <c r="E47" s="10"/>
      <c r="F47" s="9"/>
      <c r="G47" s="10"/>
      <c r="H47" s="9"/>
    </row>
    <row r="48" spans="1:8">
      <c r="A48" s="49">
        <v>26</v>
      </c>
      <c r="B48" s="31" t="s">
        <v>72</v>
      </c>
      <c r="C48" s="49" t="s">
        <v>63</v>
      </c>
      <c r="D48" s="9">
        <v>10000</v>
      </c>
      <c r="E48" s="10"/>
      <c r="F48" s="9"/>
      <c r="G48" s="10"/>
      <c r="H48" s="9"/>
    </row>
    <row r="49" spans="1:8">
      <c r="A49" s="49">
        <v>27</v>
      </c>
      <c r="B49" s="24" t="s">
        <v>112</v>
      </c>
      <c r="C49" s="49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9">
        <v>28</v>
      </c>
      <c r="B52" s="8" t="s">
        <v>14</v>
      </c>
      <c r="C52" s="49" t="s">
        <v>73</v>
      </c>
      <c r="D52" s="25">
        <v>50315.171999999999</v>
      </c>
      <c r="E52" s="10"/>
      <c r="F52" s="9"/>
      <c r="G52" s="10"/>
      <c r="H52" s="9"/>
    </row>
    <row r="53" spans="1:8">
      <c r="A53" s="49">
        <v>29</v>
      </c>
      <c r="B53" s="8" t="s">
        <v>15</v>
      </c>
      <c r="C53" s="49" t="s">
        <v>73</v>
      </c>
      <c r="D53" s="25">
        <v>68989.759999999995</v>
      </c>
      <c r="E53" s="10"/>
      <c r="F53" s="9"/>
      <c r="G53" s="10"/>
      <c r="H53" s="9"/>
    </row>
    <row r="54" spans="1:8">
      <c r="A54" s="49">
        <v>30</v>
      </c>
      <c r="B54" s="8" t="s">
        <v>4</v>
      </c>
      <c r="C54" s="49" t="s">
        <v>73</v>
      </c>
      <c r="D54" s="27">
        <v>1450000</v>
      </c>
      <c r="E54" s="10">
        <v>3.9</v>
      </c>
      <c r="F54" s="9">
        <f>D54*E54</f>
        <v>5655000</v>
      </c>
      <c r="G54" s="10">
        <v>15.6</v>
      </c>
      <c r="H54" s="9">
        <f>D54*G54</f>
        <v>22620000</v>
      </c>
    </row>
    <row r="55" spans="1:8">
      <c r="A55" s="49">
        <v>31</v>
      </c>
      <c r="B55" s="16" t="s">
        <v>113</v>
      </c>
      <c r="C55" s="49" t="s">
        <v>114</v>
      </c>
      <c r="D55" s="27">
        <v>35000</v>
      </c>
      <c r="E55" s="10"/>
      <c r="F55" s="9"/>
      <c r="G55" s="10"/>
      <c r="H55" s="9"/>
    </row>
    <row r="56" spans="1:8">
      <c r="A56" s="49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22620000</v>
      </c>
    </row>
    <row r="58" spans="1:8">
      <c r="A58" s="49">
        <v>33</v>
      </c>
      <c r="B58" s="15" t="s">
        <v>25</v>
      </c>
      <c r="C58" s="49" t="s">
        <v>74</v>
      </c>
      <c r="D58" s="9">
        <v>1500</v>
      </c>
      <c r="E58" s="10"/>
      <c r="F58" s="9"/>
      <c r="G58" s="10"/>
      <c r="H58" s="9"/>
    </row>
    <row r="59" spans="1:8">
      <c r="A59" s="49">
        <v>34</v>
      </c>
      <c r="B59" s="8" t="s">
        <v>24</v>
      </c>
      <c r="C59" s="49" t="s">
        <v>74</v>
      </c>
      <c r="D59" s="9">
        <v>1300</v>
      </c>
      <c r="E59" s="10"/>
      <c r="F59" s="9"/>
      <c r="G59" s="10"/>
      <c r="H59" s="9"/>
    </row>
    <row r="60" spans="1:8">
      <c r="A60" s="49">
        <v>35</v>
      </c>
      <c r="B60" s="8" t="s">
        <v>26</v>
      </c>
      <c r="C60" s="49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9">
        <v>36</v>
      </c>
      <c r="B62" s="8" t="s">
        <v>116</v>
      </c>
      <c r="C62" s="49" t="s">
        <v>61</v>
      </c>
      <c r="D62" s="9">
        <v>15000</v>
      </c>
      <c r="E62" s="9"/>
      <c r="F62" s="9"/>
      <c r="G62" s="9"/>
      <c r="H62" s="9"/>
    </row>
    <row r="63" spans="1:8">
      <c r="A63" s="49">
        <v>37</v>
      </c>
      <c r="B63" s="8" t="s">
        <v>117</v>
      </c>
      <c r="C63" s="49" t="s">
        <v>61</v>
      </c>
      <c r="D63" s="9">
        <v>10000</v>
      </c>
      <c r="E63" s="10"/>
      <c r="F63" s="10"/>
      <c r="G63" s="10"/>
      <c r="H63" s="10"/>
    </row>
    <row r="64" spans="1:8">
      <c r="A64" s="49">
        <v>38</v>
      </c>
      <c r="B64" s="15" t="s">
        <v>118</v>
      </c>
      <c r="C64" s="49" t="s">
        <v>61</v>
      </c>
      <c r="D64" s="9">
        <v>13000</v>
      </c>
      <c r="E64" s="10"/>
      <c r="F64" s="9"/>
      <c r="G64" s="10"/>
      <c r="H64" s="9"/>
    </row>
    <row r="65" spans="1:8">
      <c r="A65" s="49">
        <v>39</v>
      </c>
      <c r="B65" s="15" t="s">
        <v>119</v>
      </c>
      <c r="C65" s="49" t="s">
        <v>61</v>
      </c>
      <c r="D65" s="9">
        <v>10000</v>
      </c>
      <c r="E65" s="10"/>
      <c r="F65" s="9"/>
      <c r="G65" s="10"/>
      <c r="H65" s="9"/>
    </row>
    <row r="66" spans="1:8">
      <c r="A66" s="49">
        <v>40</v>
      </c>
      <c r="B66" s="15" t="s">
        <v>120</v>
      </c>
      <c r="C66" s="49" t="s">
        <v>61</v>
      </c>
      <c r="D66" s="9">
        <v>400000</v>
      </c>
      <c r="E66" s="10"/>
      <c r="F66" s="9"/>
      <c r="G66" s="10"/>
      <c r="H66" s="9"/>
    </row>
    <row r="67" spans="1:8">
      <c r="A67" s="49">
        <v>41</v>
      </c>
      <c r="B67" s="15" t="s">
        <v>121</v>
      </c>
      <c r="C67" s="49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22620000</v>
      </c>
    </row>
    <row r="70" spans="1:8">
      <c r="A70" s="49">
        <v>42</v>
      </c>
      <c r="B70" s="15" t="s">
        <v>75</v>
      </c>
      <c r="C70" s="49" t="s">
        <v>63</v>
      </c>
      <c r="D70" s="9">
        <v>28028.091236719039</v>
      </c>
      <c r="E70" s="10"/>
      <c r="F70" s="10"/>
      <c r="G70" s="10"/>
      <c r="H70" s="10"/>
    </row>
    <row r="71" spans="1:8">
      <c r="A71" s="49">
        <v>43</v>
      </c>
      <c r="B71" s="8" t="s">
        <v>76</v>
      </c>
      <c r="C71" s="49" t="s">
        <v>63</v>
      </c>
      <c r="D71" s="9">
        <v>1800</v>
      </c>
      <c r="E71" s="10"/>
      <c r="F71" s="10"/>
      <c r="G71" s="10"/>
      <c r="H71" s="10"/>
    </row>
    <row r="72" spans="1:8">
      <c r="A72" s="49">
        <v>44</v>
      </c>
      <c r="B72" s="8" t="s">
        <v>77</v>
      </c>
      <c r="C72" s="49" t="s">
        <v>63</v>
      </c>
      <c r="D72" s="9">
        <v>20255.099999999999</v>
      </c>
      <c r="E72" s="10"/>
      <c r="F72" s="10"/>
      <c r="G72" s="10"/>
      <c r="H72" s="10"/>
    </row>
    <row r="73" spans="1:8">
      <c r="A73" s="49">
        <v>45</v>
      </c>
      <c r="B73" s="8" t="s">
        <v>78</v>
      </c>
      <c r="C73" s="49" t="s">
        <v>63</v>
      </c>
      <c r="D73" s="9">
        <v>28600</v>
      </c>
      <c r="E73" s="10"/>
      <c r="F73" s="9"/>
      <c r="G73" s="10"/>
      <c r="H73" s="9"/>
    </row>
    <row r="74" spans="1:8">
      <c r="A74" s="49">
        <v>46</v>
      </c>
      <c r="B74" s="8" t="s">
        <v>79</v>
      </c>
      <c r="C74" s="49" t="s">
        <v>63</v>
      </c>
      <c r="D74" s="9">
        <v>45480</v>
      </c>
      <c r="E74" s="10"/>
      <c r="F74" s="10"/>
      <c r="G74" s="10"/>
      <c r="H74" s="10"/>
    </row>
    <row r="75" spans="1:8">
      <c r="A75" s="49">
        <v>47</v>
      </c>
      <c r="B75" s="8" t="s">
        <v>80</v>
      </c>
      <c r="C75" s="49" t="s">
        <v>63</v>
      </c>
      <c r="D75" s="9">
        <v>16000</v>
      </c>
      <c r="E75" s="10"/>
      <c r="F75" s="10"/>
      <c r="G75" s="10"/>
      <c r="H75" s="10"/>
    </row>
    <row r="76" spans="1:8">
      <c r="A76" s="49">
        <v>48</v>
      </c>
      <c r="B76" s="8" t="s">
        <v>122</v>
      </c>
      <c r="C76" s="49" t="s">
        <v>63</v>
      </c>
      <c r="D76" s="9">
        <v>150000</v>
      </c>
      <c r="E76" s="10"/>
      <c r="F76" s="10"/>
      <c r="G76" s="10"/>
      <c r="H76" s="10"/>
    </row>
    <row r="77" spans="1:8">
      <c r="A77" s="49">
        <v>49</v>
      </c>
      <c r="B77" s="8" t="s">
        <v>81</v>
      </c>
      <c r="C77" s="49" t="s">
        <v>63</v>
      </c>
      <c r="D77" s="9">
        <v>2000000</v>
      </c>
      <c r="E77" s="10"/>
      <c r="F77" s="10"/>
      <c r="G77" s="10"/>
      <c r="H77" s="10"/>
    </row>
    <row r="78" spans="1:8">
      <c r="A78" s="49">
        <v>50</v>
      </c>
      <c r="B78" s="8" t="s">
        <v>82</v>
      </c>
      <c r="C78" s="49" t="s">
        <v>63</v>
      </c>
      <c r="D78" s="9">
        <v>180000</v>
      </c>
      <c r="E78" s="10"/>
      <c r="F78" s="10"/>
      <c r="G78" s="10"/>
      <c r="H78" s="10"/>
    </row>
    <row r="79" spans="1:8">
      <c r="A79" s="49">
        <v>51</v>
      </c>
      <c r="B79" s="15" t="s">
        <v>83</v>
      </c>
      <c r="C79" s="49" t="s">
        <v>63</v>
      </c>
      <c r="D79" s="9">
        <v>150000</v>
      </c>
      <c r="E79" s="10"/>
      <c r="F79" s="10"/>
      <c r="G79" s="10"/>
      <c r="H79" s="10"/>
    </row>
    <row r="80" spans="1:8">
      <c r="A80" s="49">
        <v>52</v>
      </c>
      <c r="B80" s="15" t="s">
        <v>84</v>
      </c>
      <c r="C80" s="49" t="s">
        <v>63</v>
      </c>
      <c r="D80" s="9">
        <v>6000</v>
      </c>
      <c r="E80" s="10"/>
      <c r="F80" s="10"/>
      <c r="G80" s="10"/>
      <c r="H80" s="10"/>
    </row>
    <row r="81" spans="1:8">
      <c r="A81" s="49">
        <v>53</v>
      </c>
      <c r="B81" s="15" t="s">
        <v>123</v>
      </c>
      <c r="C81" s="49" t="s">
        <v>63</v>
      </c>
      <c r="D81" s="9">
        <v>1400</v>
      </c>
      <c r="E81" s="10"/>
      <c r="F81" s="10"/>
      <c r="G81" s="10"/>
      <c r="H81" s="10"/>
    </row>
    <row r="82" spans="1:8">
      <c r="A82" s="49">
        <v>54</v>
      </c>
      <c r="B82" s="8" t="s">
        <v>124</v>
      </c>
      <c r="C82" s="49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9">
        <v>55</v>
      </c>
      <c r="B84" s="8" t="s">
        <v>17</v>
      </c>
      <c r="C84" s="49" t="s">
        <v>86</v>
      </c>
      <c r="D84" s="9">
        <v>1500000</v>
      </c>
      <c r="E84" s="10">
        <v>1</v>
      </c>
      <c r="F84" s="25">
        <f>D84*E84</f>
        <v>1500000</v>
      </c>
      <c r="G84" s="10">
        <v>4</v>
      </c>
      <c r="H84" s="25">
        <f>D84*G84</f>
        <v>6000000</v>
      </c>
    </row>
    <row r="85" spans="1:8">
      <c r="A85" s="49">
        <v>56</v>
      </c>
      <c r="B85" s="8" t="s">
        <v>125</v>
      </c>
      <c r="C85" s="49" t="s">
        <v>87</v>
      </c>
      <c r="D85" s="9">
        <v>0</v>
      </c>
      <c r="E85" s="10"/>
      <c r="F85" s="9"/>
      <c r="G85" s="10"/>
      <c r="H85" s="9"/>
    </row>
    <row r="86" spans="1:8">
      <c r="A86" s="49">
        <v>57</v>
      </c>
      <c r="B86" s="8" t="s">
        <v>126</v>
      </c>
      <c r="C86" s="49" t="s">
        <v>85</v>
      </c>
      <c r="D86" s="9">
        <v>1200000</v>
      </c>
      <c r="E86" s="10"/>
      <c r="F86" s="10"/>
      <c r="G86" s="10"/>
      <c r="H86" s="10"/>
    </row>
    <row r="87" spans="1:8">
      <c r="A87" s="49">
        <v>58</v>
      </c>
      <c r="B87" s="8" t="s">
        <v>88</v>
      </c>
      <c r="C87" s="49" t="s">
        <v>89</v>
      </c>
      <c r="D87" s="9">
        <v>200000</v>
      </c>
      <c r="E87" s="10"/>
      <c r="F87" s="10"/>
      <c r="G87" s="10"/>
      <c r="H87" s="10"/>
    </row>
    <row r="88" spans="1:8">
      <c r="A88" s="49">
        <v>59</v>
      </c>
      <c r="B88" s="8" t="s">
        <v>127</v>
      </c>
      <c r="C88" s="49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6000000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6000000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28620000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2862000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31482000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71" t="s">
        <v>95</v>
      </c>
      <c r="G95" s="71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71" t="s">
        <v>131</v>
      </c>
      <c r="G97" s="71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5" t="s">
        <v>96</v>
      </c>
      <c r="G99" s="45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05"/>
  <sheetViews>
    <sheetView topLeftCell="A39" zoomScale="85" zoomScaleNormal="85" workbookViewId="0">
      <selection activeCell="F50" sqref="F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7.5" customHeight="1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51"/>
      <c r="C11" s="51"/>
      <c r="D11" s="51"/>
      <c r="E11" s="51"/>
      <c r="F11" s="51"/>
    </row>
    <row r="12" spans="1:8" ht="15">
      <c r="B12" s="51"/>
      <c r="C12" s="51"/>
      <c r="D12" s="51"/>
      <c r="E12" s="51"/>
      <c r="F12" s="51"/>
    </row>
    <row r="13" spans="1:8">
      <c r="A13" s="73" t="s">
        <v>136</v>
      </c>
      <c r="B13" s="73"/>
      <c r="C13" s="73"/>
      <c r="D13" s="73"/>
      <c r="E13" s="73"/>
      <c r="F13" s="73"/>
      <c r="G13" s="73"/>
      <c r="H13" s="73"/>
    </row>
    <row r="14" spans="1:8">
      <c r="A14" s="52"/>
      <c r="B14" s="52"/>
      <c r="C14" s="52"/>
      <c r="D14" s="52"/>
      <c r="E14" s="52"/>
      <c r="F14" s="52"/>
      <c r="G14" s="52"/>
      <c r="H14" s="52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8" ht="30" customHeight="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8">
      <c r="A18" s="75"/>
      <c r="B18" s="75"/>
      <c r="C18" s="77"/>
      <c r="D18" s="77"/>
      <c r="E18" s="54" t="s">
        <v>7</v>
      </c>
      <c r="F18" s="54" t="s">
        <v>0</v>
      </c>
      <c r="G18" s="54" t="s">
        <v>7</v>
      </c>
      <c r="H18" s="54" t="s">
        <v>0</v>
      </c>
    </row>
    <row r="19" spans="1:8">
      <c r="A19" s="54">
        <v>0</v>
      </c>
      <c r="B19" s="54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</row>
    <row r="20" spans="1:8">
      <c r="A20" s="54">
        <v>1</v>
      </c>
      <c r="B20" s="8" t="s">
        <v>3</v>
      </c>
      <c r="C20" s="54" t="s">
        <v>59</v>
      </c>
      <c r="D20" s="9">
        <v>100000</v>
      </c>
      <c r="E20" s="10"/>
      <c r="F20" s="9"/>
      <c r="G20" s="10"/>
      <c r="H20" s="9"/>
    </row>
    <row r="21" spans="1:8">
      <c r="A21" s="54">
        <v>2</v>
      </c>
      <c r="B21" s="8" t="s">
        <v>100</v>
      </c>
      <c r="C21" s="54" t="s">
        <v>60</v>
      </c>
      <c r="D21" s="9">
        <v>1000</v>
      </c>
      <c r="E21" s="10"/>
      <c r="F21" s="9"/>
      <c r="G21" s="10"/>
      <c r="H21" s="9"/>
    </row>
    <row r="22" spans="1:8">
      <c r="A22" s="54">
        <v>3</v>
      </c>
      <c r="B22" s="8" t="s">
        <v>101</v>
      </c>
      <c r="C22" s="5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54">
        <v>4</v>
      </c>
      <c r="B24" s="8" t="s">
        <v>102</v>
      </c>
      <c r="C24" s="54" t="s">
        <v>60</v>
      </c>
      <c r="D24" s="9">
        <v>44000</v>
      </c>
      <c r="E24" s="10">
        <v>335.42</v>
      </c>
      <c r="F24" s="9">
        <f>D24*E24</f>
        <v>14758480</v>
      </c>
      <c r="G24" s="10">
        <v>335.42</v>
      </c>
      <c r="H24" s="9">
        <f>D24*G24</f>
        <v>14758480</v>
      </c>
    </row>
    <row r="25" spans="1:8">
      <c r="A25" s="54">
        <v>5</v>
      </c>
      <c r="B25" s="8" t="s">
        <v>103</v>
      </c>
      <c r="C25" s="54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8">
      <c r="A26" s="54">
        <v>6</v>
      </c>
      <c r="B26" s="8" t="s">
        <v>104</v>
      </c>
      <c r="C26" s="54" t="s">
        <v>61</v>
      </c>
      <c r="D26" s="9">
        <v>22500</v>
      </c>
      <c r="E26" s="10">
        <v>20</v>
      </c>
      <c r="F26" s="9">
        <f t="shared" si="0"/>
        <v>450000</v>
      </c>
      <c r="G26" s="10">
        <v>20</v>
      </c>
      <c r="H26" s="9">
        <f t="shared" si="1"/>
        <v>450000</v>
      </c>
    </row>
    <row r="27" spans="1:8">
      <c r="A27" s="54">
        <v>7</v>
      </c>
      <c r="B27" s="8" t="s">
        <v>62</v>
      </c>
      <c r="C27" s="54" t="s">
        <v>61</v>
      </c>
      <c r="D27" s="9">
        <v>32000</v>
      </c>
      <c r="E27" s="10"/>
      <c r="F27" s="9">
        <f t="shared" si="0"/>
        <v>0</v>
      </c>
      <c r="G27" s="10"/>
      <c r="H27" s="9">
        <f t="shared" si="1"/>
        <v>0</v>
      </c>
    </row>
    <row r="28" spans="1:8">
      <c r="A28" s="54">
        <v>8</v>
      </c>
      <c r="B28" s="8" t="s">
        <v>8</v>
      </c>
      <c r="C28" s="54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8">
      <c r="A29" s="54">
        <v>9</v>
      </c>
      <c r="B29" s="15" t="s">
        <v>105</v>
      </c>
      <c r="C29" s="54" t="s">
        <v>63</v>
      </c>
      <c r="D29" s="9">
        <v>5200</v>
      </c>
      <c r="E29" s="9">
        <v>50</v>
      </c>
      <c r="F29" s="9">
        <f t="shared" si="0"/>
        <v>260000</v>
      </c>
      <c r="G29" s="9">
        <v>50</v>
      </c>
      <c r="H29" s="9">
        <f t="shared" si="1"/>
        <v>260000</v>
      </c>
    </row>
    <row r="30" spans="1:8">
      <c r="A30" s="54">
        <v>10</v>
      </c>
      <c r="B30" s="15" t="s">
        <v>106</v>
      </c>
      <c r="C30" s="54" t="s">
        <v>63</v>
      </c>
      <c r="D30" s="9">
        <v>10000</v>
      </c>
      <c r="E30" s="9"/>
      <c r="F30" s="9"/>
      <c r="G30" s="9"/>
      <c r="H30" s="9"/>
    </row>
    <row r="31" spans="1:8">
      <c r="A31" s="54">
        <v>11</v>
      </c>
      <c r="B31" s="15" t="s">
        <v>107</v>
      </c>
      <c r="C31" s="5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15468480</v>
      </c>
      <c r="G32" s="14"/>
      <c r="H32" s="13">
        <f>H24+H25+H26+H27+H28+H29+H30+H31</f>
        <v>15468480</v>
      </c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5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5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5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54">
        <v>16</v>
      </c>
      <c r="B38" s="8" t="s">
        <v>12</v>
      </c>
      <c r="C38" s="54" t="s">
        <v>63</v>
      </c>
      <c r="D38" s="9">
        <v>13000</v>
      </c>
      <c r="E38" s="10"/>
      <c r="F38" s="9"/>
      <c r="G38" s="10"/>
      <c r="H38" s="9"/>
    </row>
    <row r="39" spans="1:8">
      <c r="A39" s="54">
        <v>17</v>
      </c>
      <c r="B39" s="8" t="s">
        <v>13</v>
      </c>
      <c r="C39" s="54" t="s">
        <v>63</v>
      </c>
      <c r="D39" s="9">
        <v>10000</v>
      </c>
      <c r="E39" s="10">
        <v>10</v>
      </c>
      <c r="F39" s="9">
        <f>E39*D39</f>
        <v>100000</v>
      </c>
      <c r="G39" s="10">
        <v>10</v>
      </c>
      <c r="H39" s="9">
        <f>D39*G39</f>
        <v>100000</v>
      </c>
    </row>
    <row r="40" spans="1:8">
      <c r="A40" s="54">
        <v>18</v>
      </c>
      <c r="B40" s="8" t="s">
        <v>68</v>
      </c>
      <c r="C40" s="54" t="s">
        <v>63</v>
      </c>
      <c r="D40" s="9">
        <v>50000</v>
      </c>
      <c r="E40" s="10">
        <v>5</v>
      </c>
      <c r="F40" s="9">
        <f>D40*E40</f>
        <v>250000</v>
      </c>
      <c r="G40" s="10">
        <v>5</v>
      </c>
      <c r="H40" s="9">
        <f>D40*G40</f>
        <v>250000</v>
      </c>
    </row>
    <row r="41" spans="1:8">
      <c r="A41" s="54">
        <v>19</v>
      </c>
      <c r="B41" s="8" t="s">
        <v>108</v>
      </c>
      <c r="C41" s="54" t="s">
        <v>63</v>
      </c>
      <c r="D41" s="9">
        <v>30000</v>
      </c>
      <c r="E41" s="10">
        <v>5</v>
      </c>
      <c r="F41" s="9">
        <f>D41*E41</f>
        <v>150000</v>
      </c>
      <c r="G41" s="10">
        <v>5</v>
      </c>
      <c r="H41" s="9">
        <f>D41*G41</f>
        <v>150000</v>
      </c>
    </row>
    <row r="42" spans="1:8">
      <c r="A42" s="54">
        <v>20</v>
      </c>
      <c r="B42" s="8" t="s">
        <v>109</v>
      </c>
      <c r="C42" s="54" t="s">
        <v>63</v>
      </c>
      <c r="D42" s="9">
        <v>25000</v>
      </c>
      <c r="E42" s="10"/>
      <c r="F42" s="9"/>
      <c r="G42" s="10"/>
      <c r="H42" s="9"/>
    </row>
    <row r="43" spans="1:8">
      <c r="A43" s="54">
        <v>21</v>
      </c>
      <c r="B43" s="8" t="s">
        <v>69</v>
      </c>
      <c r="C43" s="54" t="s">
        <v>63</v>
      </c>
      <c r="D43" s="9">
        <v>10000</v>
      </c>
      <c r="E43" s="10"/>
      <c r="F43" s="9"/>
      <c r="G43" s="10"/>
      <c r="H43" s="9"/>
    </row>
    <row r="44" spans="1:8">
      <c r="A44" s="54">
        <v>22</v>
      </c>
      <c r="B44" s="8" t="s">
        <v>70</v>
      </c>
      <c r="C44" s="54" t="s">
        <v>63</v>
      </c>
      <c r="D44" s="9">
        <v>15000</v>
      </c>
      <c r="E44" s="10"/>
      <c r="F44" s="9"/>
      <c r="G44" s="10"/>
      <c r="H44" s="9"/>
    </row>
    <row r="45" spans="1:8">
      <c r="A45" s="54">
        <v>23</v>
      </c>
      <c r="B45" s="15" t="s">
        <v>110</v>
      </c>
      <c r="C45" s="54" t="s">
        <v>63</v>
      </c>
      <c r="D45" s="9">
        <v>10000</v>
      </c>
      <c r="E45" s="10">
        <v>8</v>
      </c>
      <c r="F45" s="9">
        <f>D45*E45</f>
        <v>80000</v>
      </c>
      <c r="G45" s="10">
        <v>8</v>
      </c>
      <c r="H45" s="9">
        <f>D45*G45</f>
        <v>80000</v>
      </c>
    </row>
    <row r="46" spans="1:8">
      <c r="A46" s="54">
        <v>24</v>
      </c>
      <c r="B46" s="8" t="s">
        <v>111</v>
      </c>
      <c r="C46" s="54" t="s">
        <v>63</v>
      </c>
      <c r="D46" s="9">
        <v>15500</v>
      </c>
      <c r="E46" s="10"/>
      <c r="F46" s="9"/>
      <c r="G46" s="10"/>
      <c r="H46" s="9"/>
    </row>
    <row r="47" spans="1:8">
      <c r="A47" s="54">
        <v>25</v>
      </c>
      <c r="B47" s="8" t="s">
        <v>71</v>
      </c>
      <c r="C47" s="54" t="s">
        <v>63</v>
      </c>
      <c r="D47" s="9">
        <v>10000</v>
      </c>
      <c r="E47" s="10"/>
      <c r="F47" s="9"/>
      <c r="G47" s="10"/>
      <c r="H47" s="9"/>
    </row>
    <row r="48" spans="1:8">
      <c r="A48" s="54">
        <v>26</v>
      </c>
      <c r="B48" s="31" t="s">
        <v>72</v>
      </c>
      <c r="C48" s="54" t="s">
        <v>63</v>
      </c>
      <c r="D48" s="9">
        <v>10000</v>
      </c>
      <c r="E48" s="10"/>
      <c r="F48" s="9"/>
      <c r="G48" s="10"/>
      <c r="H48" s="9"/>
    </row>
    <row r="49" spans="1:8">
      <c r="A49" s="54">
        <v>27</v>
      </c>
      <c r="B49" s="24" t="s">
        <v>112</v>
      </c>
      <c r="C49" s="5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>
        <f>F32+F37+F50</f>
        <v>15468480</v>
      </c>
      <c r="G51" s="14"/>
      <c r="H51" s="13">
        <f>H32+H37+H50</f>
        <v>15468480</v>
      </c>
    </row>
    <row r="52" spans="1:8">
      <c r="A52" s="54">
        <v>28</v>
      </c>
      <c r="B52" s="8" t="s">
        <v>14</v>
      </c>
      <c r="C52" s="54" t="s">
        <v>73</v>
      </c>
      <c r="D52" s="25">
        <v>50315.171999999999</v>
      </c>
      <c r="E52" s="10">
        <v>21.6</v>
      </c>
      <c r="F52" s="9">
        <f>D52*E52</f>
        <v>1086807.7152</v>
      </c>
      <c r="G52" s="10">
        <v>21.6</v>
      </c>
      <c r="H52" s="9">
        <f>D52*G52</f>
        <v>1086807.7152</v>
      </c>
    </row>
    <row r="53" spans="1:8">
      <c r="A53" s="54">
        <v>29</v>
      </c>
      <c r="B53" s="8" t="s">
        <v>15</v>
      </c>
      <c r="C53" s="54" t="s">
        <v>73</v>
      </c>
      <c r="D53" s="25">
        <v>68989.759999999995</v>
      </c>
      <c r="E53" s="10"/>
      <c r="F53" s="9"/>
      <c r="G53" s="10"/>
      <c r="H53" s="9"/>
    </row>
    <row r="54" spans="1:8">
      <c r="A54" s="54">
        <v>30</v>
      </c>
      <c r="B54" s="8" t="s">
        <v>4</v>
      </c>
      <c r="C54" s="54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8">
      <c r="A55" s="54">
        <v>31</v>
      </c>
      <c r="B55" s="16" t="s">
        <v>113</v>
      </c>
      <c r="C55" s="54" t="s">
        <v>114</v>
      </c>
      <c r="D55" s="27">
        <v>35000</v>
      </c>
      <c r="E55" s="10"/>
      <c r="F55" s="9"/>
      <c r="G55" s="10"/>
      <c r="H55" s="9"/>
    </row>
    <row r="56" spans="1:8">
      <c r="A56" s="54">
        <v>32</v>
      </c>
      <c r="B56" s="15" t="s">
        <v>16</v>
      </c>
      <c r="C56" s="17" t="s">
        <v>115</v>
      </c>
      <c r="D56" s="26">
        <v>17500</v>
      </c>
      <c r="E56" s="10">
        <v>750</v>
      </c>
      <c r="F56" s="9">
        <f>D56*E56</f>
        <v>13125000</v>
      </c>
      <c r="G56" s="10">
        <v>750</v>
      </c>
      <c r="H56" s="9">
        <f>D56*G56</f>
        <v>13125000</v>
      </c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14211807.7152</v>
      </c>
      <c r="G57" s="14"/>
      <c r="H57" s="13">
        <f>H52+H53+H54+H55+H56</f>
        <v>36831807.7152</v>
      </c>
    </row>
    <row r="58" spans="1:8">
      <c r="A58" s="54">
        <v>33</v>
      </c>
      <c r="B58" s="15" t="s">
        <v>25</v>
      </c>
      <c r="C58" s="54" t="s">
        <v>74</v>
      </c>
      <c r="D58" s="9">
        <v>1500</v>
      </c>
      <c r="E58" s="10">
        <v>2700</v>
      </c>
      <c r="F58" s="9">
        <f>D58*E58</f>
        <v>4050000</v>
      </c>
      <c r="G58" s="10">
        <v>2700</v>
      </c>
      <c r="H58" s="9">
        <f>D58*G58</f>
        <v>4050000</v>
      </c>
    </row>
    <row r="59" spans="1:8">
      <c r="A59" s="54">
        <v>34</v>
      </c>
      <c r="B59" s="8" t="s">
        <v>24</v>
      </c>
      <c r="C59" s="54" t="s">
        <v>74</v>
      </c>
      <c r="D59" s="9">
        <v>1300</v>
      </c>
      <c r="E59" s="10">
        <v>2100</v>
      </c>
      <c r="F59" s="9">
        <f t="shared" ref="F59:F60" si="2">D59*E59</f>
        <v>2730000</v>
      </c>
      <c r="G59" s="10">
        <v>2100</v>
      </c>
      <c r="H59" s="9">
        <f t="shared" ref="H59:H60" si="3">D59*G59</f>
        <v>2730000</v>
      </c>
    </row>
    <row r="60" spans="1:8">
      <c r="A60" s="54">
        <v>35</v>
      </c>
      <c r="B60" s="8" t="s">
        <v>26</v>
      </c>
      <c r="C60" s="54" t="s">
        <v>74</v>
      </c>
      <c r="D60" s="9">
        <v>1900</v>
      </c>
      <c r="E60" s="10">
        <v>500</v>
      </c>
      <c r="F60" s="9">
        <f t="shared" si="2"/>
        <v>950000</v>
      </c>
      <c r="G60" s="10">
        <v>500</v>
      </c>
      <c r="H60" s="9">
        <f t="shared" si="3"/>
        <v>950000</v>
      </c>
    </row>
    <row r="61" spans="1:8" ht="15">
      <c r="A61" s="11" t="s">
        <v>29</v>
      </c>
      <c r="B61" s="12" t="s">
        <v>52</v>
      </c>
      <c r="C61" s="11"/>
      <c r="D61" s="13"/>
      <c r="E61" s="19"/>
      <c r="F61" s="13">
        <f>F58+F59+F60</f>
        <v>7730000</v>
      </c>
      <c r="G61" s="19"/>
      <c r="H61" s="13">
        <f>H58+H59+H60</f>
        <v>7730000</v>
      </c>
    </row>
    <row r="62" spans="1:8">
      <c r="A62" s="54">
        <v>36</v>
      </c>
      <c r="B62" s="8" t="s">
        <v>116</v>
      </c>
      <c r="C62" s="54" t="s">
        <v>61</v>
      </c>
      <c r="D62" s="9">
        <v>15000</v>
      </c>
      <c r="E62" s="9"/>
      <c r="F62" s="9"/>
      <c r="G62" s="9"/>
      <c r="H62" s="9"/>
    </row>
    <row r="63" spans="1:8">
      <c r="A63" s="54">
        <v>37</v>
      </c>
      <c r="B63" s="8" t="s">
        <v>117</v>
      </c>
      <c r="C63" s="54" t="s">
        <v>61</v>
      </c>
      <c r="D63" s="9">
        <v>10000</v>
      </c>
      <c r="E63" s="10"/>
      <c r="F63" s="10"/>
      <c r="G63" s="10"/>
      <c r="H63" s="10"/>
    </row>
    <row r="64" spans="1:8">
      <c r="A64" s="54">
        <v>38</v>
      </c>
      <c r="B64" s="15" t="s">
        <v>118</v>
      </c>
      <c r="C64" s="54" t="s">
        <v>61</v>
      </c>
      <c r="D64" s="9">
        <v>13000</v>
      </c>
      <c r="E64" s="10"/>
      <c r="F64" s="9"/>
      <c r="G64" s="10"/>
      <c r="H64" s="9"/>
    </row>
    <row r="65" spans="1:10">
      <c r="A65" s="54">
        <v>39</v>
      </c>
      <c r="B65" s="15" t="s">
        <v>119</v>
      </c>
      <c r="C65" s="54" t="s">
        <v>61</v>
      </c>
      <c r="D65" s="9">
        <v>10000</v>
      </c>
      <c r="E65" s="10"/>
      <c r="F65" s="9"/>
      <c r="G65" s="10"/>
      <c r="H65" s="9"/>
    </row>
    <row r="66" spans="1:10">
      <c r="A66" s="54">
        <v>40</v>
      </c>
      <c r="B66" s="15" t="s">
        <v>120</v>
      </c>
      <c r="C66" s="54" t="s">
        <v>61</v>
      </c>
      <c r="D66" s="9">
        <v>400000</v>
      </c>
      <c r="E66" s="10"/>
      <c r="F66" s="9"/>
      <c r="G66" s="10"/>
      <c r="H66" s="9"/>
    </row>
    <row r="67" spans="1:10">
      <c r="A67" s="54">
        <v>41</v>
      </c>
      <c r="B67" s="15" t="s">
        <v>121</v>
      </c>
      <c r="C67" s="54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37410287.7152</v>
      </c>
      <c r="G69" s="32"/>
      <c r="H69" s="32">
        <f>H51+H57+H61+H68</f>
        <v>60030287.7152</v>
      </c>
      <c r="J69" s="55"/>
    </row>
    <row r="70" spans="1:10">
      <c r="A70" s="54">
        <v>42</v>
      </c>
      <c r="B70" s="15" t="s">
        <v>75</v>
      </c>
      <c r="C70" s="54" t="s">
        <v>63</v>
      </c>
      <c r="D70" s="9">
        <v>28028.091236719039</v>
      </c>
      <c r="E70" s="10"/>
      <c r="F70" s="10"/>
      <c r="G70" s="10"/>
      <c r="H70" s="10"/>
    </row>
    <row r="71" spans="1:10">
      <c r="A71" s="54">
        <v>43</v>
      </c>
      <c r="B71" s="8" t="s">
        <v>76</v>
      </c>
      <c r="C71" s="54" t="s">
        <v>63</v>
      </c>
      <c r="D71" s="9">
        <v>1800</v>
      </c>
      <c r="E71" s="10"/>
      <c r="F71" s="10"/>
      <c r="G71" s="10"/>
      <c r="H71" s="10"/>
    </row>
    <row r="72" spans="1:10">
      <c r="A72" s="54">
        <v>44</v>
      </c>
      <c r="B72" s="8" t="s">
        <v>77</v>
      </c>
      <c r="C72" s="54" t="s">
        <v>63</v>
      </c>
      <c r="D72" s="9">
        <v>20255.099999999999</v>
      </c>
      <c r="E72" s="10"/>
      <c r="F72" s="10"/>
      <c r="G72" s="10"/>
      <c r="H72" s="10"/>
    </row>
    <row r="73" spans="1:10">
      <c r="A73" s="54">
        <v>45</v>
      </c>
      <c r="B73" s="8" t="s">
        <v>78</v>
      </c>
      <c r="C73" s="54" t="s">
        <v>63</v>
      </c>
      <c r="D73" s="9">
        <v>28600</v>
      </c>
      <c r="E73" s="10"/>
      <c r="F73" s="9"/>
      <c r="G73" s="10"/>
      <c r="H73" s="9"/>
    </row>
    <row r="74" spans="1:10">
      <c r="A74" s="54">
        <v>46</v>
      </c>
      <c r="B74" s="8" t="s">
        <v>79</v>
      </c>
      <c r="C74" s="54" t="s">
        <v>63</v>
      </c>
      <c r="D74" s="9">
        <v>45480</v>
      </c>
      <c r="E74" s="10"/>
      <c r="F74" s="10"/>
      <c r="G74" s="10"/>
      <c r="H74" s="10"/>
    </row>
    <row r="75" spans="1:10">
      <c r="A75" s="54">
        <v>47</v>
      </c>
      <c r="B75" s="8" t="s">
        <v>80</v>
      </c>
      <c r="C75" s="54" t="s">
        <v>63</v>
      </c>
      <c r="D75" s="9">
        <v>16000</v>
      </c>
      <c r="E75" s="10"/>
      <c r="F75" s="10"/>
      <c r="G75" s="10"/>
      <c r="H75" s="10"/>
    </row>
    <row r="76" spans="1:10">
      <c r="A76" s="54">
        <v>48</v>
      </c>
      <c r="B76" s="8" t="s">
        <v>122</v>
      </c>
      <c r="C76" s="54" t="s">
        <v>63</v>
      </c>
      <c r="D76" s="9">
        <v>150000</v>
      </c>
      <c r="E76" s="10"/>
      <c r="F76" s="10"/>
      <c r="G76" s="10"/>
      <c r="H76" s="10"/>
    </row>
    <row r="77" spans="1:10">
      <c r="A77" s="54">
        <v>49</v>
      </c>
      <c r="B77" s="8" t="s">
        <v>81</v>
      </c>
      <c r="C77" s="54" t="s">
        <v>63</v>
      </c>
      <c r="D77" s="9">
        <v>2000000</v>
      </c>
      <c r="E77" s="10"/>
      <c r="F77" s="10"/>
      <c r="G77" s="10"/>
      <c r="H77" s="10"/>
    </row>
    <row r="78" spans="1:10">
      <c r="A78" s="54">
        <v>50</v>
      </c>
      <c r="B78" s="8" t="s">
        <v>82</v>
      </c>
      <c r="C78" s="54" t="s">
        <v>63</v>
      </c>
      <c r="D78" s="9">
        <v>180000</v>
      </c>
      <c r="E78" s="10"/>
      <c r="F78" s="10"/>
      <c r="G78" s="10"/>
      <c r="H78" s="10"/>
    </row>
    <row r="79" spans="1:10">
      <c r="A79" s="54">
        <v>51</v>
      </c>
      <c r="B79" s="15" t="s">
        <v>83</v>
      </c>
      <c r="C79" s="54" t="s">
        <v>63</v>
      </c>
      <c r="D79" s="9">
        <v>150000</v>
      </c>
      <c r="E79" s="10"/>
      <c r="F79" s="10"/>
      <c r="G79" s="10"/>
      <c r="H79" s="10"/>
    </row>
    <row r="80" spans="1:10">
      <c r="A80" s="54">
        <v>52</v>
      </c>
      <c r="B80" s="15" t="s">
        <v>84</v>
      </c>
      <c r="C80" s="54" t="s">
        <v>63</v>
      </c>
      <c r="D80" s="9">
        <v>6000</v>
      </c>
      <c r="E80" s="10"/>
      <c r="F80" s="10"/>
      <c r="G80" s="10"/>
      <c r="H80" s="10"/>
    </row>
    <row r="81" spans="1:10">
      <c r="A81" s="54">
        <v>53</v>
      </c>
      <c r="B81" s="15" t="s">
        <v>123</v>
      </c>
      <c r="C81" s="54" t="s">
        <v>63</v>
      </c>
      <c r="D81" s="9">
        <v>1400</v>
      </c>
      <c r="E81" s="10"/>
      <c r="F81" s="10"/>
      <c r="G81" s="10"/>
      <c r="H81" s="10"/>
    </row>
    <row r="82" spans="1:10">
      <c r="A82" s="54">
        <v>54</v>
      </c>
      <c r="B82" s="8" t="s">
        <v>124</v>
      </c>
      <c r="C82" s="54" t="s">
        <v>63</v>
      </c>
      <c r="D82" s="9">
        <v>12500</v>
      </c>
      <c r="E82" s="10"/>
      <c r="F82" s="10"/>
      <c r="G82" s="10"/>
      <c r="H82" s="10"/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10">
      <c r="A84" s="54">
        <v>55</v>
      </c>
      <c r="B84" s="8" t="s">
        <v>17</v>
      </c>
      <c r="C84" s="54" t="s">
        <v>86</v>
      </c>
      <c r="D84" s="9">
        <v>1500000</v>
      </c>
      <c r="E84" s="10">
        <v>1</v>
      </c>
      <c r="F84" s="25">
        <f>D84*E84</f>
        <v>1500000</v>
      </c>
      <c r="G84" s="10">
        <v>5</v>
      </c>
      <c r="H84" s="25">
        <f>D84*G84</f>
        <v>7500000</v>
      </c>
    </row>
    <row r="85" spans="1:10">
      <c r="A85" s="54">
        <v>56</v>
      </c>
      <c r="B85" s="8" t="s">
        <v>125</v>
      </c>
      <c r="C85" s="54" t="s">
        <v>87</v>
      </c>
      <c r="D85" s="9">
        <v>0</v>
      </c>
      <c r="E85" s="10"/>
      <c r="F85" s="9"/>
      <c r="G85" s="10"/>
      <c r="H85" s="9"/>
    </row>
    <row r="86" spans="1:10">
      <c r="A86" s="54">
        <v>57</v>
      </c>
      <c r="B86" s="8" t="s">
        <v>126</v>
      </c>
      <c r="C86" s="54" t="s">
        <v>85</v>
      </c>
      <c r="D86" s="9">
        <v>1200000</v>
      </c>
      <c r="E86" s="10"/>
      <c r="F86" s="10"/>
      <c r="G86" s="10"/>
      <c r="H86" s="10"/>
    </row>
    <row r="87" spans="1:10">
      <c r="A87" s="54">
        <v>58</v>
      </c>
      <c r="B87" s="8" t="s">
        <v>88</v>
      </c>
      <c r="C87" s="54" t="s">
        <v>89</v>
      </c>
      <c r="D87" s="9">
        <v>200000</v>
      </c>
      <c r="E87" s="10"/>
      <c r="F87" s="10"/>
      <c r="G87" s="10"/>
      <c r="H87" s="10"/>
    </row>
    <row r="88" spans="1:10">
      <c r="A88" s="54">
        <v>59</v>
      </c>
      <c r="B88" s="8" t="s">
        <v>127</v>
      </c>
      <c r="C88" s="54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7500000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7500000</v>
      </c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38910287.7152</v>
      </c>
      <c r="G91" s="14"/>
      <c r="H91" s="13">
        <f>H90+H69</f>
        <v>67530287.715200007</v>
      </c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3891028.77152</v>
      </c>
      <c r="G92" s="14"/>
      <c r="H92" s="13">
        <f>H91*0.1</f>
        <v>6753028.7715200009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42801316.486719996</v>
      </c>
      <c r="G93" s="14"/>
      <c r="H93" s="13">
        <f>H91+H92</f>
        <v>74283316.486720011</v>
      </c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71" t="s">
        <v>95</v>
      </c>
      <c r="G95" s="71"/>
    </row>
    <row r="96" spans="1:10">
      <c r="B96"/>
      <c r="C96"/>
      <c r="D96"/>
      <c r="E96"/>
      <c r="F96"/>
      <c r="G96"/>
    </row>
    <row r="97" spans="2:7" s="2" customFormat="1" ht="15" customHeight="1">
      <c r="B97" t="s">
        <v>99</v>
      </c>
      <c r="C97"/>
      <c r="D97"/>
      <c r="E97"/>
      <c r="F97" s="71" t="s">
        <v>131</v>
      </c>
      <c r="G97" s="71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0" t="s">
        <v>96</v>
      </c>
      <c r="G99" s="50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105"/>
  <sheetViews>
    <sheetView topLeftCell="A79" zoomScale="85" zoomScaleNormal="85" workbookViewId="0">
      <selection activeCell="H51" sqref="H51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15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58"/>
      <c r="C11" s="58"/>
      <c r="D11" s="58"/>
      <c r="E11" s="58"/>
      <c r="F11" s="58"/>
    </row>
    <row r="12" spans="1:8" ht="15">
      <c r="B12" s="58"/>
      <c r="C12" s="58"/>
      <c r="D12" s="58"/>
      <c r="E12" s="58"/>
      <c r="F12" s="58"/>
    </row>
    <row r="13" spans="1:8">
      <c r="A13" s="73" t="s">
        <v>137</v>
      </c>
      <c r="B13" s="73"/>
      <c r="C13" s="73"/>
      <c r="D13" s="73"/>
      <c r="E13" s="73"/>
      <c r="F13" s="73"/>
      <c r="G13" s="73"/>
      <c r="H13" s="73"/>
    </row>
    <row r="14" spans="1:8">
      <c r="A14" s="59"/>
      <c r="B14" s="59"/>
      <c r="C14" s="59"/>
      <c r="D14" s="59"/>
      <c r="E14" s="59"/>
      <c r="F14" s="59"/>
      <c r="G14" s="59"/>
      <c r="H14" s="59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9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9">
      <c r="A18" s="75"/>
      <c r="B18" s="75"/>
      <c r="C18" s="77"/>
      <c r="D18" s="77"/>
      <c r="E18" s="61" t="s">
        <v>7</v>
      </c>
      <c r="F18" s="61" t="s">
        <v>0</v>
      </c>
      <c r="G18" s="61" t="s">
        <v>7</v>
      </c>
      <c r="H18" s="61" t="s">
        <v>0</v>
      </c>
    </row>
    <row r="19" spans="1:9">
      <c r="A19" s="61">
        <v>0</v>
      </c>
      <c r="B19" s="61">
        <v>1</v>
      </c>
      <c r="C19" s="60">
        <v>2</v>
      </c>
      <c r="D19" s="60">
        <v>3</v>
      </c>
      <c r="E19" s="61">
        <v>4</v>
      </c>
      <c r="F19" s="61">
        <v>5</v>
      </c>
      <c r="G19" s="61">
        <v>6</v>
      </c>
      <c r="H19" s="61">
        <v>7</v>
      </c>
    </row>
    <row r="20" spans="1:9">
      <c r="A20" s="61">
        <v>1</v>
      </c>
      <c r="B20" s="8" t="s">
        <v>3</v>
      </c>
      <c r="C20" s="61" t="s">
        <v>59</v>
      </c>
      <c r="D20" s="9">
        <v>100000</v>
      </c>
      <c r="E20" s="10"/>
      <c r="F20" s="9"/>
      <c r="G20" s="10"/>
      <c r="H20" s="9"/>
    </row>
    <row r="21" spans="1:9">
      <c r="A21" s="61">
        <v>2</v>
      </c>
      <c r="B21" s="8" t="s">
        <v>100</v>
      </c>
      <c r="C21" s="61" t="s">
        <v>60</v>
      </c>
      <c r="D21" s="9">
        <v>1000</v>
      </c>
      <c r="E21" s="10"/>
      <c r="F21" s="9"/>
      <c r="G21" s="10"/>
      <c r="H21" s="9"/>
    </row>
    <row r="22" spans="1:9">
      <c r="A22" s="61">
        <v>3</v>
      </c>
      <c r="B22" s="8" t="s">
        <v>101</v>
      </c>
      <c r="C22" s="61" t="s">
        <v>59</v>
      </c>
      <c r="D22" s="9">
        <v>95000</v>
      </c>
      <c r="E22" s="10"/>
      <c r="F22" s="9"/>
      <c r="G22" s="10"/>
      <c r="H22" s="9"/>
    </row>
    <row r="23" spans="1:9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9">
      <c r="A24" s="61">
        <v>4</v>
      </c>
      <c r="B24" s="8" t="s">
        <v>102</v>
      </c>
      <c r="C24" s="61" t="s">
        <v>60</v>
      </c>
      <c r="D24" s="9">
        <v>44000</v>
      </c>
      <c r="E24" s="10">
        <v>335.42</v>
      </c>
      <c r="F24" s="9">
        <f>D24*E24</f>
        <v>14758480</v>
      </c>
      <c r="G24" s="10">
        <v>670.84</v>
      </c>
      <c r="H24" s="9">
        <f>D24*G24</f>
        <v>29516960</v>
      </c>
    </row>
    <row r="25" spans="1:9">
      <c r="A25" s="61">
        <v>5</v>
      </c>
      <c r="B25" s="8" t="s">
        <v>103</v>
      </c>
      <c r="C25" s="61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9">
      <c r="A26" s="61">
        <v>6</v>
      </c>
      <c r="B26" s="8" t="s">
        <v>104</v>
      </c>
      <c r="C26" s="61" t="s">
        <v>61</v>
      </c>
      <c r="D26" s="9">
        <v>22500</v>
      </c>
      <c r="E26" s="10">
        <v>11</v>
      </c>
      <c r="F26" s="9">
        <f t="shared" si="0"/>
        <v>247500</v>
      </c>
      <c r="G26" s="10">
        <v>31</v>
      </c>
      <c r="H26" s="9">
        <f t="shared" si="1"/>
        <v>697500</v>
      </c>
    </row>
    <row r="27" spans="1:9">
      <c r="A27" s="61">
        <v>7</v>
      </c>
      <c r="B27" s="8" t="s">
        <v>62</v>
      </c>
      <c r="C27" s="61" t="s">
        <v>61</v>
      </c>
      <c r="D27" s="9">
        <v>32000</v>
      </c>
      <c r="E27" s="10">
        <v>26.7</v>
      </c>
      <c r="F27" s="9">
        <f t="shared" si="0"/>
        <v>854400</v>
      </c>
      <c r="G27" s="10">
        <v>26.7</v>
      </c>
      <c r="H27" s="9">
        <f t="shared" si="1"/>
        <v>854400</v>
      </c>
    </row>
    <row r="28" spans="1:9">
      <c r="A28" s="61">
        <v>8</v>
      </c>
      <c r="B28" s="8" t="s">
        <v>8</v>
      </c>
      <c r="C28" s="61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9">
      <c r="A29" s="61">
        <v>9</v>
      </c>
      <c r="B29" s="15" t="s">
        <v>105</v>
      </c>
      <c r="C29" s="61" t="s">
        <v>63</v>
      </c>
      <c r="D29" s="9">
        <v>5200</v>
      </c>
      <c r="E29" s="9">
        <v>100</v>
      </c>
      <c r="F29" s="9">
        <f t="shared" si="0"/>
        <v>520000</v>
      </c>
      <c r="G29" s="9">
        <v>150</v>
      </c>
      <c r="H29" s="9">
        <f t="shared" si="1"/>
        <v>780000</v>
      </c>
    </row>
    <row r="30" spans="1:9">
      <c r="A30" s="61">
        <v>10</v>
      </c>
      <c r="B30" s="15" t="s">
        <v>106</v>
      </c>
      <c r="C30" s="61" t="s">
        <v>63</v>
      </c>
      <c r="D30" s="9">
        <v>10000</v>
      </c>
      <c r="E30" s="9"/>
      <c r="F30" s="9"/>
      <c r="G30" s="9"/>
      <c r="H30" s="9"/>
    </row>
    <row r="31" spans="1:9">
      <c r="A31" s="61">
        <v>11</v>
      </c>
      <c r="B31" s="15" t="s">
        <v>107</v>
      </c>
      <c r="C31" s="61" t="s">
        <v>63</v>
      </c>
      <c r="D31" s="9">
        <v>5000</v>
      </c>
      <c r="E31" s="10"/>
      <c r="F31" s="9"/>
      <c r="G31" s="10"/>
      <c r="H31" s="9"/>
    </row>
    <row r="32" spans="1:9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16380380</v>
      </c>
      <c r="G32" s="14"/>
      <c r="H32" s="13">
        <f>H24+H25+H26+H27+H28+H29+H30+H31</f>
        <v>31848860</v>
      </c>
      <c r="I32" s="56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61">
        <v>13</v>
      </c>
      <c r="B34" s="28" t="s">
        <v>64</v>
      </c>
      <c r="C34" s="29" t="s">
        <v>66</v>
      </c>
      <c r="D34" s="30">
        <v>25000</v>
      </c>
      <c r="E34" s="10">
        <v>93.5</v>
      </c>
      <c r="F34" s="9">
        <f>D34*E34</f>
        <v>2337500</v>
      </c>
      <c r="G34" s="10">
        <v>93.5</v>
      </c>
      <c r="H34" s="9">
        <f>D34*G34</f>
        <v>2337500</v>
      </c>
    </row>
    <row r="35" spans="1:8">
      <c r="A35" s="61">
        <v>14</v>
      </c>
      <c r="B35" s="28" t="s">
        <v>11</v>
      </c>
      <c r="C35" s="29" t="s">
        <v>65</v>
      </c>
      <c r="D35" s="30">
        <v>9500</v>
      </c>
      <c r="E35" s="10">
        <v>112.2</v>
      </c>
      <c r="F35" s="9">
        <f>D35*E35</f>
        <v>1065900</v>
      </c>
      <c r="G35" s="10">
        <v>112.2</v>
      </c>
      <c r="H35" s="9">
        <f>D35*G35</f>
        <v>1065900</v>
      </c>
    </row>
    <row r="36" spans="1:8">
      <c r="A36" s="61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>
        <f>F33+F34+F35+F36</f>
        <v>3403400</v>
      </c>
      <c r="G37" s="14"/>
      <c r="H37" s="13">
        <f>H33+H34+H35+H36</f>
        <v>3403400</v>
      </c>
    </row>
    <row r="38" spans="1:8">
      <c r="A38" s="61">
        <v>16</v>
      </c>
      <c r="B38" s="8" t="s">
        <v>12</v>
      </c>
      <c r="C38" s="61" t="s">
        <v>63</v>
      </c>
      <c r="D38" s="9">
        <v>13000</v>
      </c>
      <c r="E38" s="10"/>
      <c r="F38" s="9"/>
      <c r="G38" s="10"/>
      <c r="H38" s="9"/>
    </row>
    <row r="39" spans="1:8">
      <c r="A39" s="61">
        <v>17</v>
      </c>
      <c r="B39" s="8" t="s">
        <v>13</v>
      </c>
      <c r="C39" s="61" t="s">
        <v>63</v>
      </c>
      <c r="D39" s="9">
        <v>10000</v>
      </c>
      <c r="E39" s="10">
        <v>10</v>
      </c>
      <c r="F39" s="9">
        <f>E39*D39</f>
        <v>100000</v>
      </c>
      <c r="G39" s="10">
        <v>20</v>
      </c>
      <c r="H39" s="9">
        <f t="shared" ref="H39:H46" si="2">D39*G39</f>
        <v>200000</v>
      </c>
    </row>
    <row r="40" spans="1:8">
      <c r="A40" s="61">
        <v>18</v>
      </c>
      <c r="B40" s="8" t="s">
        <v>68</v>
      </c>
      <c r="C40" s="61" t="s">
        <v>63</v>
      </c>
      <c r="D40" s="9">
        <v>50000</v>
      </c>
      <c r="E40" s="10">
        <v>5</v>
      </c>
      <c r="F40" s="9">
        <f t="shared" ref="F40:F46" si="3">D40*E40</f>
        <v>250000</v>
      </c>
      <c r="G40" s="10">
        <v>10</v>
      </c>
      <c r="H40" s="9">
        <f t="shared" si="2"/>
        <v>500000</v>
      </c>
    </row>
    <row r="41" spans="1:8">
      <c r="A41" s="61">
        <v>19</v>
      </c>
      <c r="B41" s="8" t="s">
        <v>108</v>
      </c>
      <c r="C41" s="61" t="s">
        <v>63</v>
      </c>
      <c r="D41" s="9">
        <v>30000</v>
      </c>
      <c r="E41" s="10">
        <v>5</v>
      </c>
      <c r="F41" s="9">
        <f t="shared" si="3"/>
        <v>150000</v>
      </c>
      <c r="G41" s="10">
        <v>10</v>
      </c>
      <c r="H41" s="9">
        <f t="shared" si="2"/>
        <v>300000</v>
      </c>
    </row>
    <row r="42" spans="1:8">
      <c r="A42" s="61">
        <v>20</v>
      </c>
      <c r="B42" s="8" t="s">
        <v>109</v>
      </c>
      <c r="C42" s="61" t="s">
        <v>63</v>
      </c>
      <c r="D42" s="9">
        <v>25000</v>
      </c>
      <c r="E42" s="10">
        <v>184</v>
      </c>
      <c r="F42" s="9">
        <f t="shared" si="3"/>
        <v>4600000</v>
      </c>
      <c r="G42" s="10">
        <v>184</v>
      </c>
      <c r="H42" s="9">
        <f t="shared" si="2"/>
        <v>4600000</v>
      </c>
    </row>
    <row r="43" spans="1:8">
      <c r="A43" s="61">
        <v>21</v>
      </c>
      <c r="B43" s="8" t="s">
        <v>69</v>
      </c>
      <c r="C43" s="61" t="s">
        <v>63</v>
      </c>
      <c r="D43" s="9">
        <v>10000</v>
      </c>
      <c r="E43" s="10">
        <v>5</v>
      </c>
      <c r="F43" s="9">
        <f t="shared" si="3"/>
        <v>50000</v>
      </c>
      <c r="G43" s="10">
        <v>5</v>
      </c>
      <c r="H43" s="9">
        <f t="shared" si="2"/>
        <v>50000</v>
      </c>
    </row>
    <row r="44" spans="1:8">
      <c r="A44" s="61">
        <v>22</v>
      </c>
      <c r="B44" s="8" t="s">
        <v>70</v>
      </c>
      <c r="C44" s="61" t="s">
        <v>63</v>
      </c>
      <c r="D44" s="9">
        <v>15000</v>
      </c>
      <c r="E44" s="10">
        <v>1</v>
      </c>
      <c r="F44" s="9">
        <f t="shared" si="3"/>
        <v>15000</v>
      </c>
      <c r="G44" s="10">
        <v>1</v>
      </c>
      <c r="H44" s="9">
        <f t="shared" si="2"/>
        <v>15000</v>
      </c>
    </row>
    <row r="45" spans="1:8">
      <c r="A45" s="61">
        <v>23</v>
      </c>
      <c r="B45" s="15" t="s">
        <v>110</v>
      </c>
      <c r="C45" s="61" t="s">
        <v>63</v>
      </c>
      <c r="D45" s="9">
        <v>10000</v>
      </c>
      <c r="E45" s="10">
        <v>32</v>
      </c>
      <c r="F45" s="9">
        <f t="shared" si="3"/>
        <v>320000</v>
      </c>
      <c r="G45" s="10">
        <v>40</v>
      </c>
      <c r="H45" s="9">
        <f t="shared" si="2"/>
        <v>400000</v>
      </c>
    </row>
    <row r="46" spans="1:8">
      <c r="A46" s="61">
        <v>24</v>
      </c>
      <c r="B46" s="8" t="s">
        <v>111</v>
      </c>
      <c r="C46" s="61" t="s">
        <v>63</v>
      </c>
      <c r="D46" s="9">
        <v>15500</v>
      </c>
      <c r="E46" s="10">
        <v>0</v>
      </c>
      <c r="F46" s="9">
        <f t="shared" si="3"/>
        <v>0</v>
      </c>
      <c r="G46" s="10">
        <v>0</v>
      </c>
      <c r="H46" s="9">
        <f t="shared" si="2"/>
        <v>0</v>
      </c>
    </row>
    <row r="47" spans="1:8">
      <c r="A47" s="61">
        <v>25</v>
      </c>
      <c r="B47" s="8" t="s">
        <v>71</v>
      </c>
      <c r="C47" s="61" t="s">
        <v>63</v>
      </c>
      <c r="D47" s="9">
        <v>10000</v>
      </c>
      <c r="E47" s="10">
        <v>1</v>
      </c>
      <c r="F47" s="9">
        <f t="shared" ref="F47:F49" si="4">D47*E47</f>
        <v>10000</v>
      </c>
      <c r="G47" s="10">
        <v>1</v>
      </c>
      <c r="H47" s="9">
        <f t="shared" ref="H47:H49" si="5">D47*G47</f>
        <v>10000</v>
      </c>
    </row>
    <row r="48" spans="1:8">
      <c r="A48" s="61">
        <v>26</v>
      </c>
      <c r="B48" s="31" t="s">
        <v>72</v>
      </c>
      <c r="C48" s="61" t="s">
        <v>63</v>
      </c>
      <c r="D48" s="9">
        <v>10000</v>
      </c>
      <c r="E48" s="10">
        <v>0</v>
      </c>
      <c r="F48" s="9">
        <f t="shared" si="4"/>
        <v>0</v>
      </c>
      <c r="G48" s="10">
        <v>0</v>
      </c>
      <c r="H48" s="9">
        <f t="shared" si="5"/>
        <v>0</v>
      </c>
    </row>
    <row r="49" spans="1:10">
      <c r="A49" s="61">
        <v>27</v>
      </c>
      <c r="B49" s="24" t="s">
        <v>112</v>
      </c>
      <c r="C49" s="61" t="s">
        <v>63</v>
      </c>
      <c r="D49" s="9">
        <v>15500</v>
      </c>
      <c r="E49" s="10">
        <v>0</v>
      </c>
      <c r="F49" s="9">
        <f t="shared" si="4"/>
        <v>0</v>
      </c>
      <c r="G49" s="10">
        <v>0</v>
      </c>
      <c r="H49" s="9">
        <f t="shared" si="5"/>
        <v>0</v>
      </c>
    </row>
    <row r="50" spans="1:10" ht="15">
      <c r="A50" s="11" t="s">
        <v>22</v>
      </c>
      <c r="B50" s="12" t="s">
        <v>50</v>
      </c>
      <c r="C50" s="11"/>
      <c r="D50" s="13"/>
      <c r="E50" s="14"/>
      <c r="F50" s="13">
        <f>F38+F39+F40+F41+F42+F43+F44+F45+F46+F47+F48+F49+580000</f>
        <v>6075000</v>
      </c>
      <c r="G50" s="14"/>
      <c r="H50" s="13">
        <f>H38+H39+H40+H41+H42+H43+H44+H45+H46+H47+H48+H49</f>
        <v>6075000</v>
      </c>
      <c r="I50" s="56"/>
      <c r="J50" s="56"/>
    </row>
    <row r="51" spans="1:10" ht="15">
      <c r="A51" s="11" t="s">
        <v>27</v>
      </c>
      <c r="B51" s="12" t="s">
        <v>23</v>
      </c>
      <c r="C51" s="11"/>
      <c r="D51" s="13"/>
      <c r="E51" s="14"/>
      <c r="F51" s="13">
        <f>F32+F37+F50</f>
        <v>25858780</v>
      </c>
      <c r="G51" s="14"/>
      <c r="H51" s="13">
        <f>H32+H37+H50</f>
        <v>41327260</v>
      </c>
      <c r="I51" s="56"/>
    </row>
    <row r="52" spans="1:10">
      <c r="A52" s="61">
        <v>28</v>
      </c>
      <c r="B52" s="8" t="s">
        <v>14</v>
      </c>
      <c r="C52" s="61" t="s">
        <v>73</v>
      </c>
      <c r="D52" s="25">
        <v>50315.171999999999</v>
      </c>
      <c r="E52" s="10"/>
      <c r="F52" s="9">
        <f>D52*E52</f>
        <v>0</v>
      </c>
      <c r="G52" s="10">
        <v>21.6</v>
      </c>
      <c r="H52" s="9">
        <f>D52*G52</f>
        <v>1086807.7152</v>
      </c>
    </row>
    <row r="53" spans="1:10">
      <c r="A53" s="61">
        <v>29</v>
      </c>
      <c r="B53" s="8" t="s">
        <v>15</v>
      </c>
      <c r="C53" s="61" t="s">
        <v>73</v>
      </c>
      <c r="D53" s="25">
        <v>68989.759999999995</v>
      </c>
      <c r="E53" s="10"/>
      <c r="F53" s="9"/>
      <c r="G53" s="10"/>
      <c r="H53" s="9"/>
    </row>
    <row r="54" spans="1:10">
      <c r="A54" s="61">
        <v>30</v>
      </c>
      <c r="B54" s="8" t="s">
        <v>4</v>
      </c>
      <c r="C54" s="61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10">
      <c r="A55" s="61">
        <v>31</v>
      </c>
      <c r="B55" s="16" t="s">
        <v>113</v>
      </c>
      <c r="C55" s="61" t="s">
        <v>114</v>
      </c>
      <c r="D55" s="27">
        <v>35000</v>
      </c>
      <c r="E55" s="10"/>
      <c r="F55" s="9"/>
      <c r="G55" s="10"/>
      <c r="H55" s="9"/>
    </row>
    <row r="56" spans="1:10">
      <c r="A56" s="61">
        <v>32</v>
      </c>
      <c r="B56" s="15" t="s">
        <v>16</v>
      </c>
      <c r="C56" s="17" t="s">
        <v>115</v>
      </c>
      <c r="D56" s="26">
        <v>17500</v>
      </c>
      <c r="E56" s="10">
        <v>850</v>
      </c>
      <c r="F56" s="9">
        <f>D56*E56</f>
        <v>14875000</v>
      </c>
      <c r="G56" s="10">
        <v>1600</v>
      </c>
      <c r="H56" s="9">
        <f>D56*G56</f>
        <v>28000000</v>
      </c>
    </row>
    <row r="57" spans="1:10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14875000</v>
      </c>
      <c r="G57" s="14"/>
      <c r="H57" s="13">
        <f>H52+H53+H54+H55+H56</f>
        <v>51706807.7152</v>
      </c>
      <c r="I57" s="56"/>
    </row>
    <row r="58" spans="1:10">
      <c r="A58" s="61">
        <v>33</v>
      </c>
      <c r="B58" s="15" t="s">
        <v>25</v>
      </c>
      <c r="C58" s="61" t="s">
        <v>74</v>
      </c>
      <c r="D58" s="9">
        <v>1500</v>
      </c>
      <c r="E58" s="10">
        <v>1800</v>
      </c>
      <c r="F58" s="9">
        <f>D58*E58</f>
        <v>2700000</v>
      </c>
      <c r="G58" s="10">
        <v>4500</v>
      </c>
      <c r="H58" s="9">
        <f>D58*G58</f>
        <v>6750000</v>
      </c>
    </row>
    <row r="59" spans="1:10">
      <c r="A59" s="61">
        <v>34</v>
      </c>
      <c r="B59" s="8" t="s">
        <v>24</v>
      </c>
      <c r="C59" s="61" t="s">
        <v>74</v>
      </c>
      <c r="D59" s="9">
        <v>1300</v>
      </c>
      <c r="E59" s="10">
        <v>2900</v>
      </c>
      <c r="F59" s="9">
        <f t="shared" ref="F59:F60" si="6">D59*E59</f>
        <v>3770000</v>
      </c>
      <c r="G59" s="10">
        <v>5000</v>
      </c>
      <c r="H59" s="9">
        <f t="shared" ref="H59:H60" si="7">D59*G59</f>
        <v>6500000</v>
      </c>
    </row>
    <row r="60" spans="1:10">
      <c r="A60" s="61">
        <v>35</v>
      </c>
      <c r="B60" s="8" t="s">
        <v>26</v>
      </c>
      <c r="C60" s="61" t="s">
        <v>74</v>
      </c>
      <c r="D60" s="9">
        <v>1900</v>
      </c>
      <c r="E60" s="10"/>
      <c r="F60" s="9">
        <f t="shared" si="6"/>
        <v>0</v>
      </c>
      <c r="G60" s="10">
        <v>500</v>
      </c>
      <c r="H60" s="9">
        <f t="shared" si="7"/>
        <v>950000</v>
      </c>
    </row>
    <row r="61" spans="1:10" ht="15">
      <c r="A61" s="11" t="s">
        <v>29</v>
      </c>
      <c r="B61" s="12" t="s">
        <v>52</v>
      </c>
      <c r="C61" s="11"/>
      <c r="D61" s="13"/>
      <c r="E61" s="19"/>
      <c r="F61" s="13">
        <f>F58+F59+F60</f>
        <v>6470000</v>
      </c>
      <c r="G61" s="19"/>
      <c r="H61" s="13">
        <f>H58+H59+H60</f>
        <v>14200000</v>
      </c>
      <c r="I61" s="56"/>
    </row>
    <row r="62" spans="1:10">
      <c r="A62" s="61">
        <v>36</v>
      </c>
      <c r="B62" s="8" t="s">
        <v>116</v>
      </c>
      <c r="C62" s="61" t="s">
        <v>61</v>
      </c>
      <c r="D62" s="9">
        <v>15000</v>
      </c>
      <c r="E62" s="9"/>
      <c r="F62" s="9"/>
      <c r="G62" s="9"/>
      <c r="H62" s="9"/>
    </row>
    <row r="63" spans="1:10">
      <c r="A63" s="61">
        <v>37</v>
      </c>
      <c r="B63" s="8" t="s">
        <v>117</v>
      </c>
      <c r="C63" s="61" t="s">
        <v>61</v>
      </c>
      <c r="D63" s="9">
        <v>10000</v>
      </c>
      <c r="E63" s="10"/>
      <c r="F63" s="10"/>
      <c r="G63" s="10"/>
      <c r="H63" s="10"/>
    </row>
    <row r="64" spans="1:10">
      <c r="A64" s="61">
        <v>38</v>
      </c>
      <c r="B64" s="15" t="s">
        <v>118</v>
      </c>
      <c r="C64" s="61" t="s">
        <v>61</v>
      </c>
      <c r="D64" s="9">
        <v>13000</v>
      </c>
      <c r="E64" s="10"/>
      <c r="F64" s="9"/>
      <c r="G64" s="10"/>
      <c r="H64" s="9"/>
    </row>
    <row r="65" spans="1:10">
      <c r="A65" s="61">
        <v>39</v>
      </c>
      <c r="B65" s="15" t="s">
        <v>119</v>
      </c>
      <c r="C65" s="61" t="s">
        <v>61</v>
      </c>
      <c r="D65" s="9">
        <v>10000</v>
      </c>
      <c r="E65" s="10"/>
      <c r="F65" s="9"/>
      <c r="G65" s="10"/>
      <c r="H65" s="9"/>
    </row>
    <row r="66" spans="1:10">
      <c r="A66" s="61">
        <v>40</v>
      </c>
      <c r="B66" s="15" t="s">
        <v>120</v>
      </c>
      <c r="C66" s="61" t="s">
        <v>61</v>
      </c>
      <c r="D66" s="9">
        <v>400000</v>
      </c>
      <c r="E66" s="10"/>
      <c r="F66" s="9"/>
      <c r="G66" s="10"/>
      <c r="H66" s="9"/>
    </row>
    <row r="67" spans="1:10">
      <c r="A67" s="61">
        <v>41</v>
      </c>
      <c r="B67" s="15" t="s">
        <v>121</v>
      </c>
      <c r="C67" s="61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47203780</v>
      </c>
      <c r="G69" s="32"/>
      <c r="H69" s="32">
        <f>H51+H57+H61+H68</f>
        <v>107234067.71520001</v>
      </c>
      <c r="I69" s="55"/>
      <c r="J69" s="55"/>
    </row>
    <row r="70" spans="1:10">
      <c r="A70" s="61">
        <v>42</v>
      </c>
      <c r="B70" s="15" t="s">
        <v>75</v>
      </c>
      <c r="C70" s="61" t="s">
        <v>63</v>
      </c>
      <c r="D70" s="9">
        <v>28028.091236719039</v>
      </c>
      <c r="E70" s="10">
        <v>15</v>
      </c>
      <c r="F70" s="25">
        <f>D70*E70</f>
        <v>420421.36855078558</v>
      </c>
      <c r="G70" s="10">
        <v>15</v>
      </c>
      <c r="H70" s="25">
        <f>D70*G70</f>
        <v>420421.36855078558</v>
      </c>
    </row>
    <row r="71" spans="1:10">
      <c r="A71" s="61">
        <v>43</v>
      </c>
      <c r="B71" s="8" t="s">
        <v>76</v>
      </c>
      <c r="C71" s="61" t="s">
        <v>63</v>
      </c>
      <c r="D71" s="9">
        <v>1800</v>
      </c>
      <c r="E71" s="10"/>
      <c r="F71" s="25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61">
        <v>44</v>
      </c>
      <c r="B72" s="8" t="s">
        <v>77</v>
      </c>
      <c r="C72" s="61" t="s">
        <v>63</v>
      </c>
      <c r="D72" s="9">
        <v>20255.099999999999</v>
      </c>
      <c r="E72" s="10">
        <v>184</v>
      </c>
      <c r="F72" s="25">
        <f t="shared" si="8"/>
        <v>3726938.4</v>
      </c>
      <c r="G72" s="10">
        <v>184</v>
      </c>
      <c r="H72" s="25">
        <f t="shared" si="9"/>
        <v>3726938.4</v>
      </c>
    </row>
    <row r="73" spans="1:10">
      <c r="A73" s="61">
        <v>45</v>
      </c>
      <c r="B73" s="8" t="s">
        <v>78</v>
      </c>
      <c r="C73" s="61" t="s">
        <v>63</v>
      </c>
      <c r="D73" s="9">
        <v>28600</v>
      </c>
      <c r="E73" s="10">
        <v>40</v>
      </c>
      <c r="F73" s="25">
        <f t="shared" si="8"/>
        <v>1144000</v>
      </c>
      <c r="G73" s="10">
        <v>40</v>
      </c>
      <c r="H73" s="25">
        <f t="shared" si="9"/>
        <v>1144000</v>
      </c>
    </row>
    <row r="74" spans="1:10">
      <c r="A74" s="61">
        <v>46</v>
      </c>
      <c r="B74" s="8" t="s">
        <v>79</v>
      </c>
      <c r="C74" s="61" t="s">
        <v>63</v>
      </c>
      <c r="D74" s="9">
        <v>45480</v>
      </c>
      <c r="E74" s="10">
        <v>1</v>
      </c>
      <c r="F74" s="25">
        <f t="shared" si="8"/>
        <v>45480</v>
      </c>
      <c r="G74" s="10">
        <v>1</v>
      </c>
      <c r="H74" s="25">
        <f t="shared" si="9"/>
        <v>45480</v>
      </c>
    </row>
    <row r="75" spans="1:10">
      <c r="A75" s="61">
        <v>47</v>
      </c>
      <c r="B75" s="8" t="s">
        <v>80</v>
      </c>
      <c r="C75" s="61" t="s">
        <v>63</v>
      </c>
      <c r="D75" s="9">
        <v>16000</v>
      </c>
      <c r="E75" s="10">
        <v>120</v>
      </c>
      <c r="F75" s="25">
        <f t="shared" si="8"/>
        <v>1920000</v>
      </c>
      <c r="G75" s="10">
        <v>120</v>
      </c>
      <c r="H75" s="25">
        <f t="shared" si="9"/>
        <v>1920000</v>
      </c>
    </row>
    <row r="76" spans="1:10">
      <c r="A76" s="61">
        <v>48</v>
      </c>
      <c r="B76" s="8" t="s">
        <v>122</v>
      </c>
      <c r="C76" s="61" t="s">
        <v>63</v>
      </c>
      <c r="D76" s="9">
        <v>150000</v>
      </c>
      <c r="E76" s="10"/>
      <c r="F76" s="25">
        <f t="shared" si="8"/>
        <v>0</v>
      </c>
      <c r="G76" s="10"/>
      <c r="H76" s="25">
        <f t="shared" si="9"/>
        <v>0</v>
      </c>
    </row>
    <row r="77" spans="1:10">
      <c r="A77" s="61">
        <v>49</v>
      </c>
      <c r="B77" s="8" t="s">
        <v>81</v>
      </c>
      <c r="C77" s="61" t="s">
        <v>63</v>
      </c>
      <c r="D77" s="9">
        <v>2000000</v>
      </c>
      <c r="E77" s="10"/>
      <c r="F77" s="25">
        <f t="shared" si="8"/>
        <v>0</v>
      </c>
      <c r="G77" s="10"/>
      <c r="H77" s="25">
        <f t="shared" si="9"/>
        <v>0</v>
      </c>
    </row>
    <row r="78" spans="1:10">
      <c r="A78" s="61">
        <v>50</v>
      </c>
      <c r="B78" s="8" t="s">
        <v>82</v>
      </c>
      <c r="C78" s="61" t="s">
        <v>63</v>
      </c>
      <c r="D78" s="9">
        <v>180000</v>
      </c>
      <c r="E78" s="10">
        <v>1</v>
      </c>
      <c r="F78" s="25">
        <f t="shared" si="8"/>
        <v>180000</v>
      </c>
      <c r="G78" s="10">
        <v>1</v>
      </c>
      <c r="H78" s="25">
        <f t="shared" si="9"/>
        <v>180000</v>
      </c>
    </row>
    <row r="79" spans="1:10">
      <c r="A79" s="61">
        <v>51</v>
      </c>
      <c r="B79" s="15" t="s">
        <v>83</v>
      </c>
      <c r="C79" s="61" t="s">
        <v>63</v>
      </c>
      <c r="D79" s="9">
        <v>150000</v>
      </c>
      <c r="E79" s="10"/>
      <c r="F79" s="25">
        <f t="shared" si="8"/>
        <v>0</v>
      </c>
      <c r="G79" s="10"/>
      <c r="H79" s="25">
        <f t="shared" si="9"/>
        <v>0</v>
      </c>
    </row>
    <row r="80" spans="1:10">
      <c r="A80" s="61">
        <v>52</v>
      </c>
      <c r="B80" s="15" t="s">
        <v>84</v>
      </c>
      <c r="C80" s="61" t="s">
        <v>63</v>
      </c>
      <c r="D80" s="9">
        <v>6000</v>
      </c>
      <c r="E80" s="10">
        <v>180</v>
      </c>
      <c r="F80" s="25">
        <f t="shared" si="8"/>
        <v>1080000</v>
      </c>
      <c r="G80" s="10">
        <v>180</v>
      </c>
      <c r="H80" s="25">
        <f t="shared" si="9"/>
        <v>1080000</v>
      </c>
    </row>
    <row r="81" spans="1:10">
      <c r="A81" s="61">
        <v>53</v>
      </c>
      <c r="B81" s="15" t="s">
        <v>123</v>
      </c>
      <c r="C81" s="61" t="s">
        <v>63</v>
      </c>
      <c r="D81" s="9">
        <v>1400</v>
      </c>
      <c r="E81" s="10">
        <v>5</v>
      </c>
      <c r="F81" s="25">
        <f t="shared" si="8"/>
        <v>7000</v>
      </c>
      <c r="G81" s="10">
        <v>5</v>
      </c>
      <c r="H81" s="25">
        <f t="shared" si="9"/>
        <v>7000</v>
      </c>
    </row>
    <row r="82" spans="1:10">
      <c r="A82" s="61">
        <v>54</v>
      </c>
      <c r="B82" s="8" t="s">
        <v>124</v>
      </c>
      <c r="C82" s="61" t="s">
        <v>63</v>
      </c>
      <c r="D82" s="9">
        <v>12500</v>
      </c>
      <c r="E82" s="10">
        <v>40</v>
      </c>
      <c r="F82" s="25">
        <f t="shared" si="8"/>
        <v>500000</v>
      </c>
      <c r="G82" s="10">
        <v>40</v>
      </c>
      <c r="H82" s="25">
        <f t="shared" si="9"/>
        <v>500000</v>
      </c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65">
        <f>F70+F71+F72+F73+F74+F75+F76+F77+F78+F79+F80+F81+F82</f>
        <v>9023839.7685507853</v>
      </c>
      <c r="G83" s="14"/>
      <c r="H83" s="65">
        <f>H70+H71+H72+H73+H74+H75+H76+H77+H78+H79+H80+H81+H82</f>
        <v>9023839.7685507853</v>
      </c>
    </row>
    <row r="84" spans="1:10">
      <c r="A84" s="61">
        <v>55</v>
      </c>
      <c r="B84" s="8" t="s">
        <v>17</v>
      </c>
      <c r="C84" s="61" t="s">
        <v>86</v>
      </c>
      <c r="D84" s="9">
        <v>1500000</v>
      </c>
      <c r="E84" s="10">
        <v>1</v>
      </c>
      <c r="F84" s="25">
        <f>D84*E84</f>
        <v>1500000</v>
      </c>
      <c r="G84" s="10">
        <v>6</v>
      </c>
      <c r="H84" s="25">
        <f>D84*G84</f>
        <v>9000000</v>
      </c>
    </row>
    <row r="85" spans="1:10">
      <c r="A85" s="61">
        <v>56</v>
      </c>
      <c r="B85" s="8" t="s">
        <v>125</v>
      </c>
      <c r="C85" s="61" t="s">
        <v>87</v>
      </c>
      <c r="D85" s="9">
        <v>0</v>
      </c>
      <c r="E85" s="10"/>
      <c r="F85" s="9"/>
      <c r="G85" s="10"/>
      <c r="H85" s="9"/>
    </row>
    <row r="86" spans="1:10">
      <c r="A86" s="61">
        <v>57</v>
      </c>
      <c r="B86" s="8" t="s">
        <v>126</v>
      </c>
      <c r="C86" s="61" t="s">
        <v>85</v>
      </c>
      <c r="D86" s="9">
        <v>1200000</v>
      </c>
      <c r="E86" s="10"/>
      <c r="F86" s="10"/>
      <c r="G86" s="10"/>
      <c r="H86" s="10"/>
    </row>
    <row r="87" spans="1:10">
      <c r="A87" s="61">
        <v>58</v>
      </c>
      <c r="B87" s="8" t="s">
        <v>88</v>
      </c>
      <c r="C87" s="61" t="s">
        <v>89</v>
      </c>
      <c r="D87" s="9">
        <v>200000</v>
      </c>
      <c r="E87" s="10"/>
      <c r="F87" s="10"/>
      <c r="G87" s="10"/>
      <c r="H87" s="10"/>
    </row>
    <row r="88" spans="1:10">
      <c r="A88" s="61">
        <v>59</v>
      </c>
      <c r="B88" s="8" t="s">
        <v>127</v>
      </c>
      <c r="C88" s="61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9000000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10523839.768550785</v>
      </c>
      <c r="G90" s="14"/>
      <c r="H90" s="13">
        <f>H89+H83</f>
        <v>18023839.768550783</v>
      </c>
      <c r="I90" s="56"/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57727619.768550783</v>
      </c>
      <c r="G91" s="14"/>
      <c r="H91" s="13">
        <f>H90+H69</f>
        <v>125257907.48375079</v>
      </c>
      <c r="I91" s="56"/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5772761.9768550787</v>
      </c>
      <c r="G92" s="14"/>
      <c r="H92" s="13">
        <f>H91*0.1</f>
        <v>12525790.748375081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63500381.74540586</v>
      </c>
      <c r="G93" s="14"/>
      <c r="H93" s="13">
        <f>H91+H92</f>
        <v>137783698.23212588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71" t="s">
        <v>95</v>
      </c>
      <c r="G95" s="71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71" t="s">
        <v>131</v>
      </c>
      <c r="G97" s="71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7" t="s">
        <v>96</v>
      </c>
      <c r="G99" s="5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4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4A81-8CFF-4EF6-BDC9-C619600EC643}">
  <dimension ref="A2:K105"/>
  <sheetViews>
    <sheetView tabSelected="1" topLeftCell="A9" zoomScale="85" zoomScaleNormal="85" workbookViewId="0">
      <selection activeCell="B35" sqref="B35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73" t="s">
        <v>55</v>
      </c>
      <c r="B2" s="73"/>
      <c r="C2" s="73"/>
      <c r="D2" s="73"/>
      <c r="E2" s="73"/>
      <c r="F2" s="73"/>
      <c r="G2" s="73"/>
      <c r="H2" s="73"/>
    </row>
    <row r="3" spans="1:8">
      <c r="A3" s="73" t="s">
        <v>56</v>
      </c>
      <c r="B3" s="73"/>
      <c r="C3" s="73"/>
      <c r="D3" s="73"/>
      <c r="E3" s="73"/>
      <c r="F3" s="73"/>
      <c r="G3" s="73"/>
      <c r="H3" s="73"/>
    </row>
    <row r="4" spans="1:8">
      <c r="A4" s="73" t="s">
        <v>57</v>
      </c>
      <c r="B4" s="73"/>
      <c r="C4" s="73"/>
      <c r="D4" s="73"/>
      <c r="E4" s="73"/>
      <c r="F4" s="73"/>
      <c r="G4" s="73"/>
      <c r="H4" s="73"/>
    </row>
    <row r="8" spans="1:8" ht="15">
      <c r="B8" s="72" t="s">
        <v>58</v>
      </c>
      <c r="C8" s="72"/>
      <c r="D8" s="72"/>
      <c r="E8" s="72"/>
      <c r="F8" s="72"/>
      <c r="G8" s="72"/>
      <c r="H8" s="72"/>
    </row>
    <row r="9" spans="1:8" ht="15">
      <c r="B9" s="3"/>
      <c r="C9" s="3"/>
      <c r="D9" s="3"/>
      <c r="E9" s="3"/>
      <c r="F9" s="3"/>
    </row>
    <row r="10" spans="1:8" ht="15">
      <c r="B10" s="72" t="s">
        <v>97</v>
      </c>
      <c r="C10" s="72"/>
      <c r="D10" s="72"/>
      <c r="E10" s="72"/>
      <c r="F10" s="72"/>
      <c r="G10" s="72"/>
      <c r="H10" s="72"/>
    </row>
    <row r="11" spans="1:8" ht="15">
      <c r="B11" s="67"/>
      <c r="C11" s="67"/>
      <c r="D11" s="67"/>
      <c r="E11" s="67"/>
      <c r="F11" s="67"/>
    </row>
    <row r="12" spans="1:8" ht="15">
      <c r="B12" s="67"/>
      <c r="C12" s="67"/>
      <c r="D12" s="67"/>
      <c r="E12" s="67"/>
      <c r="F12" s="67"/>
    </row>
    <row r="13" spans="1:8">
      <c r="A13" s="73" t="s">
        <v>138</v>
      </c>
      <c r="B13" s="73"/>
      <c r="C13" s="73"/>
      <c r="D13" s="73"/>
      <c r="E13" s="73"/>
      <c r="F13" s="73"/>
      <c r="G13" s="73"/>
      <c r="H13" s="73"/>
    </row>
    <row r="14" spans="1:8">
      <c r="A14" s="68"/>
      <c r="B14" s="68"/>
      <c r="C14" s="68"/>
      <c r="D14" s="68"/>
      <c r="E14" s="68"/>
      <c r="F14" s="68"/>
      <c r="G14" s="68"/>
      <c r="H14" s="68"/>
    </row>
    <row r="15" spans="1:8">
      <c r="A15" s="73" t="s">
        <v>98</v>
      </c>
      <c r="B15" s="73"/>
      <c r="C15" s="73"/>
      <c r="D15" s="73"/>
      <c r="E15" s="73"/>
      <c r="F15" s="73"/>
      <c r="G15" s="73"/>
      <c r="H15" s="73"/>
    </row>
    <row r="17" spans="1:11">
      <c r="A17" s="75" t="s">
        <v>43</v>
      </c>
      <c r="B17" s="75" t="s">
        <v>6</v>
      </c>
      <c r="C17" s="76" t="s">
        <v>39</v>
      </c>
      <c r="D17" s="76" t="s">
        <v>40</v>
      </c>
      <c r="E17" s="74" t="s">
        <v>41</v>
      </c>
      <c r="F17" s="74"/>
      <c r="G17" s="74" t="s">
        <v>42</v>
      </c>
      <c r="H17" s="74"/>
    </row>
    <row r="18" spans="1:11">
      <c r="A18" s="75"/>
      <c r="B18" s="75"/>
      <c r="C18" s="77"/>
      <c r="D18" s="77"/>
      <c r="E18" s="70" t="s">
        <v>7</v>
      </c>
      <c r="F18" s="70" t="s">
        <v>0</v>
      </c>
      <c r="G18" s="70" t="s">
        <v>7</v>
      </c>
      <c r="H18" s="70" t="s">
        <v>0</v>
      </c>
    </row>
    <row r="19" spans="1:11">
      <c r="A19" s="70">
        <v>0</v>
      </c>
      <c r="B19" s="70">
        <v>1</v>
      </c>
      <c r="C19" s="69">
        <v>2</v>
      </c>
      <c r="D19" s="69">
        <v>3</v>
      </c>
      <c r="E19" s="70">
        <v>4</v>
      </c>
      <c r="F19" s="70">
        <v>5</v>
      </c>
      <c r="G19" s="70">
        <v>6</v>
      </c>
      <c r="H19" s="70">
        <v>7</v>
      </c>
    </row>
    <row r="20" spans="1:11">
      <c r="A20" s="70">
        <v>1</v>
      </c>
      <c r="B20" s="8" t="s">
        <v>3</v>
      </c>
      <c r="C20" s="70" t="s">
        <v>59</v>
      </c>
      <c r="D20" s="9">
        <v>100000</v>
      </c>
      <c r="E20" s="10"/>
      <c r="F20" s="9"/>
      <c r="G20" s="10"/>
      <c r="H20" s="9"/>
    </row>
    <row r="21" spans="1:11">
      <c r="A21" s="70">
        <v>2</v>
      </c>
      <c r="B21" s="8" t="s">
        <v>100</v>
      </c>
      <c r="C21" s="70" t="s">
        <v>60</v>
      </c>
      <c r="D21" s="9">
        <v>1000</v>
      </c>
      <c r="E21" s="10"/>
      <c r="F21" s="9"/>
      <c r="G21" s="10"/>
      <c r="H21" s="9"/>
    </row>
    <row r="22" spans="1:11">
      <c r="A22" s="70">
        <v>3</v>
      </c>
      <c r="B22" s="8" t="s">
        <v>101</v>
      </c>
      <c r="C22" s="70" t="s">
        <v>59</v>
      </c>
      <c r="D22" s="9">
        <v>95000</v>
      </c>
      <c r="E22" s="10"/>
      <c r="F22" s="9"/>
      <c r="G22" s="10"/>
      <c r="H22" s="9"/>
    </row>
    <row r="23" spans="1:11" ht="15">
      <c r="A23" s="90" t="s">
        <v>19</v>
      </c>
      <c r="B23" s="91" t="s">
        <v>47</v>
      </c>
      <c r="C23" s="90"/>
      <c r="D23" s="88"/>
      <c r="E23" s="85"/>
      <c r="F23" s="88"/>
      <c r="G23" s="85"/>
      <c r="H23" s="88"/>
    </row>
    <row r="24" spans="1:11">
      <c r="A24" s="70">
        <v>4</v>
      </c>
      <c r="B24" s="8" t="s">
        <v>102</v>
      </c>
      <c r="C24" s="70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70">
        <v>5</v>
      </c>
      <c r="B25" s="8" t="s">
        <v>103</v>
      </c>
      <c r="C25" s="70" t="s">
        <v>74</v>
      </c>
      <c r="D25" s="9">
        <v>22500</v>
      </c>
      <c r="E25" s="62"/>
      <c r="F25" s="63">
        <f t="shared" ref="F25:F29" si="0">D25*E25</f>
        <v>0</v>
      </c>
      <c r="G25" s="10"/>
      <c r="H25" s="9">
        <f t="shared" ref="H25:H29" si="1">D25*G25</f>
        <v>0</v>
      </c>
    </row>
    <row r="26" spans="1:11">
      <c r="A26" s="70">
        <v>6</v>
      </c>
      <c r="B26" s="8" t="s">
        <v>104</v>
      </c>
      <c r="C26" s="70" t="s">
        <v>61</v>
      </c>
      <c r="D26" s="9">
        <v>22500</v>
      </c>
      <c r="E26" s="62">
        <v>28.65</v>
      </c>
      <c r="F26" s="63">
        <f t="shared" si="0"/>
        <v>644625</v>
      </c>
      <c r="G26" s="10">
        <v>59.65</v>
      </c>
      <c r="H26" s="9">
        <f t="shared" si="1"/>
        <v>1342125</v>
      </c>
    </row>
    <row r="27" spans="1:11" s="81" customFormat="1">
      <c r="A27" s="78">
        <v>7</v>
      </c>
      <c r="B27" s="79" t="s">
        <v>62</v>
      </c>
      <c r="C27" s="78" t="s">
        <v>61</v>
      </c>
      <c r="D27" s="63">
        <v>22500</v>
      </c>
      <c r="E27" s="62">
        <v>0</v>
      </c>
      <c r="F27" s="63">
        <f>1-471401</f>
        <v>-471400</v>
      </c>
      <c r="G27" s="62">
        <v>26.7</v>
      </c>
      <c r="H27" s="63">
        <v>383000</v>
      </c>
      <c r="I27" s="82"/>
      <c r="J27" s="83"/>
      <c r="K27" s="80"/>
    </row>
    <row r="28" spans="1:11">
      <c r="A28" s="70">
        <v>8</v>
      </c>
      <c r="B28" s="8" t="s">
        <v>8</v>
      </c>
      <c r="C28" s="70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70">
        <v>9</v>
      </c>
      <c r="B29" s="15" t="s">
        <v>105</v>
      </c>
      <c r="C29" s="70" t="s">
        <v>63</v>
      </c>
      <c r="D29" s="9">
        <v>5200</v>
      </c>
      <c r="E29" s="63">
        <v>0</v>
      </c>
      <c r="F29" s="63">
        <f t="shared" si="0"/>
        <v>0</v>
      </c>
      <c r="G29" s="9">
        <v>150</v>
      </c>
      <c r="H29" s="9">
        <f t="shared" si="1"/>
        <v>780000</v>
      </c>
    </row>
    <row r="30" spans="1:11">
      <c r="A30" s="70">
        <v>10</v>
      </c>
      <c r="B30" s="15" t="s">
        <v>106</v>
      </c>
      <c r="C30" s="70" t="s">
        <v>63</v>
      </c>
      <c r="D30" s="9">
        <v>10000</v>
      </c>
      <c r="E30" s="63"/>
      <c r="F30" s="63"/>
      <c r="G30" s="9"/>
      <c r="H30" s="9"/>
    </row>
    <row r="31" spans="1:11">
      <c r="A31" s="70">
        <v>11</v>
      </c>
      <c r="B31" s="15" t="s">
        <v>107</v>
      </c>
      <c r="C31" s="70" t="s">
        <v>63</v>
      </c>
      <c r="D31" s="9">
        <v>5000</v>
      </c>
      <c r="E31" s="62"/>
      <c r="F31" s="63"/>
      <c r="G31" s="10"/>
      <c r="H31" s="9"/>
    </row>
    <row r="32" spans="1:11" ht="15">
      <c r="A32" s="90" t="s">
        <v>20</v>
      </c>
      <c r="B32" s="91" t="s">
        <v>48</v>
      </c>
      <c r="C32" s="90"/>
      <c r="D32" s="88"/>
      <c r="E32" s="85"/>
      <c r="F32" s="88">
        <f>F24+F25+F26+F27+F28+F29+F30+F31</f>
        <v>173225</v>
      </c>
      <c r="G32" s="85"/>
      <c r="H32" s="88">
        <f>H24+H25+H26+H27+H28+H29+H30+H31</f>
        <v>32022085</v>
      </c>
      <c r="I32" s="56"/>
    </row>
    <row r="33" spans="1:9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9">
      <c r="A34" s="70">
        <v>13</v>
      </c>
      <c r="B34" s="28" t="s">
        <v>64</v>
      </c>
      <c r="C34" s="29" t="s">
        <v>66</v>
      </c>
      <c r="D34" s="30">
        <v>25000</v>
      </c>
      <c r="E34" s="62">
        <v>56.5</v>
      </c>
      <c r="F34" s="63">
        <f>D34*E34</f>
        <v>1412500</v>
      </c>
      <c r="G34" s="10">
        <v>150</v>
      </c>
      <c r="H34" s="9">
        <f>D34*G34</f>
        <v>3750000</v>
      </c>
    </row>
    <row r="35" spans="1:9">
      <c r="A35" s="70">
        <v>14</v>
      </c>
      <c r="B35" s="28" t="s">
        <v>11</v>
      </c>
      <c r="C35" s="29" t="s">
        <v>65</v>
      </c>
      <c r="D35" s="30">
        <v>9500</v>
      </c>
      <c r="E35" s="62">
        <v>67.8</v>
      </c>
      <c r="F35" s="63">
        <f>D35*E35</f>
        <v>644100</v>
      </c>
      <c r="G35" s="10">
        <v>180</v>
      </c>
      <c r="H35" s="9">
        <f>D35*G35</f>
        <v>1710000</v>
      </c>
    </row>
    <row r="36" spans="1:9">
      <c r="A36" s="70">
        <v>15</v>
      </c>
      <c r="B36" s="28" t="s">
        <v>10</v>
      </c>
      <c r="C36" s="29" t="s">
        <v>67</v>
      </c>
      <c r="D36" s="30">
        <v>3500</v>
      </c>
      <c r="E36" s="62"/>
      <c r="F36" s="63"/>
      <c r="G36" s="10"/>
      <c r="H36" s="9"/>
    </row>
    <row r="37" spans="1:9" ht="15">
      <c r="A37" s="90" t="s">
        <v>21</v>
      </c>
      <c r="B37" s="91" t="s">
        <v>49</v>
      </c>
      <c r="C37" s="90"/>
      <c r="D37" s="88"/>
      <c r="E37" s="85"/>
      <c r="F37" s="88">
        <f>F33+F34+F35+F36</f>
        <v>2056600</v>
      </c>
      <c r="G37" s="85"/>
      <c r="H37" s="88">
        <f>H33+H34+H35+H36</f>
        <v>5460000</v>
      </c>
      <c r="I37" s="56"/>
    </row>
    <row r="38" spans="1:9">
      <c r="A38" s="70">
        <v>16</v>
      </c>
      <c r="B38" s="8" t="s">
        <v>12</v>
      </c>
      <c r="C38" s="70" t="s">
        <v>63</v>
      </c>
      <c r="D38" s="9">
        <v>13000</v>
      </c>
      <c r="E38" s="62"/>
      <c r="F38" s="63"/>
      <c r="G38" s="10"/>
      <c r="H38" s="9"/>
    </row>
    <row r="39" spans="1:9">
      <c r="A39" s="70">
        <v>17</v>
      </c>
      <c r="B39" s="8" t="s">
        <v>13</v>
      </c>
      <c r="C39" s="70" t="s">
        <v>63</v>
      </c>
      <c r="D39" s="9">
        <v>10000</v>
      </c>
      <c r="E39" s="62"/>
      <c r="F39" s="63">
        <f>E39*D39</f>
        <v>0</v>
      </c>
      <c r="G39" s="10">
        <v>20</v>
      </c>
      <c r="H39" s="9">
        <f t="shared" ref="H39:H49" si="2">D39*G39</f>
        <v>200000</v>
      </c>
    </row>
    <row r="40" spans="1:9">
      <c r="A40" s="70">
        <v>18</v>
      </c>
      <c r="B40" s="8" t="s">
        <v>68</v>
      </c>
      <c r="C40" s="70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</row>
    <row r="41" spans="1:9">
      <c r="A41" s="70">
        <v>19</v>
      </c>
      <c r="B41" s="8" t="s">
        <v>108</v>
      </c>
      <c r="C41" s="70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</row>
    <row r="42" spans="1:9">
      <c r="A42" s="70">
        <v>20</v>
      </c>
      <c r="B42" s="8" t="s">
        <v>109</v>
      </c>
      <c r="C42" s="70" t="s">
        <v>63</v>
      </c>
      <c r="D42" s="9">
        <v>25000</v>
      </c>
      <c r="E42" s="62">
        <v>66</v>
      </c>
      <c r="F42" s="63">
        <f t="shared" si="3"/>
        <v>1650000</v>
      </c>
      <c r="G42" s="10">
        <v>250</v>
      </c>
      <c r="H42" s="9">
        <f t="shared" si="2"/>
        <v>6250000</v>
      </c>
    </row>
    <row r="43" spans="1:9">
      <c r="A43" s="70">
        <v>21</v>
      </c>
      <c r="B43" s="8" t="s">
        <v>69</v>
      </c>
      <c r="C43" s="70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</row>
    <row r="44" spans="1:9">
      <c r="A44" s="70">
        <v>22</v>
      </c>
      <c r="B44" s="8" t="s">
        <v>70</v>
      </c>
      <c r="C44" s="70" t="s">
        <v>63</v>
      </c>
      <c r="D44" s="9">
        <v>15000</v>
      </c>
      <c r="E44" s="62"/>
      <c r="F44" s="63">
        <f t="shared" si="3"/>
        <v>0</v>
      </c>
      <c r="G44" s="10">
        <v>1</v>
      </c>
      <c r="H44" s="9">
        <f t="shared" si="2"/>
        <v>15000</v>
      </c>
    </row>
    <row r="45" spans="1:9">
      <c r="A45" s="70">
        <v>23</v>
      </c>
      <c r="B45" s="15" t="s">
        <v>110</v>
      </c>
      <c r="C45" s="70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</row>
    <row r="46" spans="1:9">
      <c r="A46" s="70">
        <v>24</v>
      </c>
      <c r="B46" s="8" t="s">
        <v>111</v>
      </c>
      <c r="C46" s="70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</row>
    <row r="47" spans="1:9">
      <c r="A47" s="70">
        <v>25</v>
      </c>
      <c r="B47" s="8" t="s">
        <v>71</v>
      </c>
      <c r="C47" s="70" t="s">
        <v>63</v>
      </c>
      <c r="D47" s="9">
        <v>10000</v>
      </c>
      <c r="E47" s="62">
        <v>0</v>
      </c>
      <c r="F47" s="63">
        <f t="shared" si="3"/>
        <v>0</v>
      </c>
      <c r="G47" s="10">
        <v>1</v>
      </c>
      <c r="H47" s="9">
        <f t="shared" si="2"/>
        <v>10000</v>
      </c>
    </row>
    <row r="48" spans="1:9">
      <c r="A48" s="70">
        <v>26</v>
      </c>
      <c r="B48" s="31" t="s">
        <v>72</v>
      </c>
      <c r="C48" s="70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</row>
    <row r="49" spans="1:10">
      <c r="A49" s="70">
        <v>27</v>
      </c>
      <c r="B49" s="24" t="s">
        <v>112</v>
      </c>
      <c r="C49" s="70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</row>
    <row r="50" spans="1:10" ht="15">
      <c r="A50" s="90" t="s">
        <v>22</v>
      </c>
      <c r="B50" s="91" t="s">
        <v>50</v>
      </c>
      <c r="C50" s="90"/>
      <c r="D50" s="88"/>
      <c r="E50" s="85"/>
      <c r="F50" s="88">
        <f>F38+F39+F40+F41+F42+F43+F44+F45+F46+F47+F48+F49-580000</f>
        <v>1070000</v>
      </c>
      <c r="G50" s="85"/>
      <c r="H50" s="88">
        <f>H38+H39+H40+H41+H42+H43+H44+H45+H46+H47+H48+H49-580000</f>
        <v>7145000</v>
      </c>
      <c r="I50" s="56"/>
      <c r="J50" s="56"/>
    </row>
    <row r="51" spans="1:10" ht="15">
      <c r="A51" s="90" t="s">
        <v>27</v>
      </c>
      <c r="B51" s="91" t="s">
        <v>23</v>
      </c>
      <c r="C51" s="90"/>
      <c r="D51" s="88"/>
      <c r="E51" s="85"/>
      <c r="F51" s="88">
        <f>F32+F37+F50</f>
        <v>3299825</v>
      </c>
      <c r="G51" s="85"/>
      <c r="H51" s="88">
        <f>H32+H37+H50</f>
        <v>44627085</v>
      </c>
      <c r="I51" s="56"/>
    </row>
    <row r="52" spans="1:10">
      <c r="A52" s="70">
        <v>28</v>
      </c>
      <c r="B52" s="8" t="s">
        <v>14</v>
      </c>
      <c r="C52" s="70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0">
      <c r="A53" s="70">
        <v>29</v>
      </c>
      <c r="B53" s="8" t="s">
        <v>15</v>
      </c>
      <c r="C53" s="70" t="s">
        <v>73</v>
      </c>
      <c r="D53" s="25">
        <v>68989.759999999995</v>
      </c>
      <c r="E53" s="62"/>
      <c r="F53" s="63"/>
      <c r="G53" s="10"/>
      <c r="H53" s="9"/>
    </row>
    <row r="54" spans="1:10">
      <c r="A54" s="70">
        <v>30</v>
      </c>
      <c r="B54" s="8" t="s">
        <v>4</v>
      </c>
      <c r="C54" s="70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0">
      <c r="A55" s="70">
        <v>31</v>
      </c>
      <c r="B55" s="16" t="s">
        <v>113</v>
      </c>
      <c r="C55" s="70" t="s">
        <v>114</v>
      </c>
      <c r="D55" s="27">
        <v>35000</v>
      </c>
      <c r="E55" s="62"/>
      <c r="F55" s="63"/>
      <c r="G55" s="10"/>
      <c r="H55" s="9"/>
    </row>
    <row r="56" spans="1:10">
      <c r="A56" s="70">
        <v>32</v>
      </c>
      <c r="B56" s="15" t="s">
        <v>16</v>
      </c>
      <c r="C56" s="17" t="s">
        <v>115</v>
      </c>
      <c r="D56" s="26">
        <v>17500</v>
      </c>
      <c r="E56" s="62">
        <v>630</v>
      </c>
      <c r="F56" s="63">
        <f>D56*E56</f>
        <v>11025000</v>
      </c>
      <c r="G56" s="10">
        <v>2230</v>
      </c>
      <c r="H56" s="9">
        <f>D56*G56</f>
        <v>39025000</v>
      </c>
    </row>
    <row r="57" spans="1:10" ht="15">
      <c r="A57" s="90" t="s">
        <v>28</v>
      </c>
      <c r="B57" s="91" t="s">
        <v>0</v>
      </c>
      <c r="C57" s="93"/>
      <c r="D57" s="88"/>
      <c r="E57" s="85"/>
      <c r="F57" s="88">
        <f>F52+F53+F54+F55+F56</f>
        <v>11025000</v>
      </c>
      <c r="G57" s="85"/>
      <c r="H57" s="88">
        <f>H52+H53+H54+H55+H56</f>
        <v>62731807.7152</v>
      </c>
      <c r="I57" s="56"/>
    </row>
    <row r="58" spans="1:10">
      <c r="A58" s="70">
        <v>33</v>
      </c>
      <c r="B58" s="15" t="s">
        <v>25</v>
      </c>
      <c r="C58" s="70" t="s">
        <v>74</v>
      </c>
      <c r="D58" s="9">
        <v>1500</v>
      </c>
      <c r="E58" s="62">
        <v>1800</v>
      </c>
      <c r="F58" s="63">
        <f>D58*E58</f>
        <v>2700000</v>
      </c>
      <c r="G58" s="10">
        <v>6300</v>
      </c>
      <c r="H58" s="9">
        <f>D58*G58</f>
        <v>9450000</v>
      </c>
    </row>
    <row r="59" spans="1:10">
      <c r="A59" s="70">
        <v>34</v>
      </c>
      <c r="B59" s="8" t="s">
        <v>24</v>
      </c>
      <c r="C59" s="70" t="s">
        <v>74</v>
      </c>
      <c r="D59" s="9">
        <v>1300</v>
      </c>
      <c r="E59" s="62">
        <v>1500</v>
      </c>
      <c r="F59" s="63">
        <f t="shared" ref="F59:F60" si="4">D59*E59</f>
        <v>1950000</v>
      </c>
      <c r="G59" s="10">
        <v>6500</v>
      </c>
      <c r="H59" s="9">
        <f t="shared" ref="H59:H60" si="5">D59*G59</f>
        <v>8450000</v>
      </c>
    </row>
    <row r="60" spans="1:10">
      <c r="A60" s="70">
        <v>35</v>
      </c>
      <c r="B60" s="8" t="s">
        <v>26</v>
      </c>
      <c r="C60" s="70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0" ht="15">
      <c r="A61" s="90" t="s">
        <v>29</v>
      </c>
      <c r="B61" s="91" t="s">
        <v>52</v>
      </c>
      <c r="C61" s="90"/>
      <c r="D61" s="88"/>
      <c r="E61" s="87"/>
      <c r="F61" s="88">
        <f>F58+F59+F60</f>
        <v>4650000</v>
      </c>
      <c r="G61" s="87"/>
      <c r="H61" s="88">
        <f>H58+H59+H60</f>
        <v>18850000</v>
      </c>
      <c r="I61" s="56"/>
    </row>
    <row r="62" spans="1:10">
      <c r="A62" s="70">
        <v>36</v>
      </c>
      <c r="B62" s="8" t="s">
        <v>116</v>
      </c>
      <c r="C62" s="70" t="s">
        <v>61</v>
      </c>
      <c r="D62" s="9">
        <v>15000</v>
      </c>
      <c r="E62" s="63"/>
      <c r="F62" s="63"/>
      <c r="G62" s="9"/>
      <c r="H62" s="9"/>
    </row>
    <row r="63" spans="1:10">
      <c r="A63" s="70">
        <v>37</v>
      </c>
      <c r="B63" s="8" t="s">
        <v>117</v>
      </c>
      <c r="C63" s="70" t="s">
        <v>61</v>
      </c>
      <c r="D63" s="9">
        <v>10000</v>
      </c>
      <c r="E63" s="62"/>
      <c r="F63" s="62"/>
      <c r="G63" s="10"/>
      <c r="H63" s="10"/>
    </row>
    <row r="64" spans="1:10">
      <c r="A64" s="70">
        <v>38</v>
      </c>
      <c r="B64" s="15" t="s">
        <v>118</v>
      </c>
      <c r="C64" s="70" t="s">
        <v>61</v>
      </c>
      <c r="D64" s="9">
        <v>13000</v>
      </c>
      <c r="E64" s="62">
        <v>200</v>
      </c>
      <c r="F64" s="63">
        <f>D64*E64</f>
        <v>2600000</v>
      </c>
      <c r="G64" s="10">
        <v>200</v>
      </c>
      <c r="H64" s="9">
        <f>D64*G64</f>
        <v>2600000</v>
      </c>
    </row>
    <row r="65" spans="1:10">
      <c r="A65" s="70">
        <v>39</v>
      </c>
      <c r="B65" s="15" t="s">
        <v>119</v>
      </c>
      <c r="C65" s="70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70">
        <v>40</v>
      </c>
      <c r="B66" s="15" t="s">
        <v>120</v>
      </c>
      <c r="C66" s="70" t="s">
        <v>61</v>
      </c>
      <c r="D66" s="9">
        <v>400000</v>
      </c>
      <c r="E66" s="62">
        <v>15</v>
      </c>
      <c r="F66" s="63">
        <f t="shared" si="6"/>
        <v>6000000</v>
      </c>
      <c r="G66" s="10">
        <v>15</v>
      </c>
      <c r="H66" s="9">
        <f t="shared" si="7"/>
        <v>6000000</v>
      </c>
    </row>
    <row r="67" spans="1:10">
      <c r="A67" s="70">
        <v>41</v>
      </c>
      <c r="B67" s="15" t="s">
        <v>121</v>
      </c>
      <c r="C67" s="70" t="s">
        <v>61</v>
      </c>
      <c r="D67" s="9">
        <v>1000000</v>
      </c>
      <c r="E67" s="62">
        <v>15</v>
      </c>
      <c r="F67" s="63">
        <f t="shared" si="6"/>
        <v>15000000</v>
      </c>
      <c r="G67" s="10">
        <v>15</v>
      </c>
      <c r="H67" s="9">
        <f t="shared" si="7"/>
        <v>15000000</v>
      </c>
    </row>
    <row r="68" spans="1:10" ht="15">
      <c r="A68" s="90" t="s">
        <v>30</v>
      </c>
      <c r="B68" s="91" t="s">
        <v>51</v>
      </c>
      <c r="C68" s="90"/>
      <c r="D68" s="88"/>
      <c r="E68" s="85"/>
      <c r="F68" s="88">
        <f>F64+F65+F66+F67</f>
        <v>23600000</v>
      </c>
      <c r="G68" s="85"/>
      <c r="H68" s="88">
        <f>H64+H65+H66+H67</f>
        <v>23600000</v>
      </c>
    </row>
    <row r="69" spans="1:10" ht="15">
      <c r="A69" s="90" t="s">
        <v>31</v>
      </c>
      <c r="B69" s="91" t="s">
        <v>32</v>
      </c>
      <c r="C69" s="90"/>
      <c r="D69" s="88"/>
      <c r="E69" s="85"/>
      <c r="F69" s="89">
        <f>F51+F57+F61+F68</f>
        <v>42574825</v>
      </c>
      <c r="G69" s="89"/>
      <c r="H69" s="89">
        <f>H51+H57+H61+H68</f>
        <v>149808892.71520001</v>
      </c>
      <c r="I69" s="55"/>
      <c r="J69" s="55"/>
    </row>
    <row r="70" spans="1:10">
      <c r="A70" s="70">
        <v>42</v>
      </c>
      <c r="B70" s="15" t="s">
        <v>75</v>
      </c>
      <c r="C70" s="70" t="s">
        <v>63</v>
      </c>
      <c r="D70" s="9">
        <v>28028.091236719039</v>
      </c>
      <c r="E70" s="62"/>
      <c r="F70" s="84">
        <f>D70*E70</f>
        <v>0</v>
      </c>
      <c r="G70" s="10">
        <v>15</v>
      </c>
      <c r="H70" s="25">
        <f>D70*G70</f>
        <v>420421.36855078558</v>
      </c>
    </row>
    <row r="71" spans="1:10">
      <c r="A71" s="70">
        <v>43</v>
      </c>
      <c r="B71" s="8" t="s">
        <v>76</v>
      </c>
      <c r="C71" s="70" t="s">
        <v>63</v>
      </c>
      <c r="D71" s="9">
        <v>1800</v>
      </c>
      <c r="E71" s="62"/>
      <c r="F71" s="84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70">
        <v>44</v>
      </c>
      <c r="B72" s="8" t="s">
        <v>77</v>
      </c>
      <c r="C72" s="70" t="s">
        <v>63</v>
      </c>
      <c r="D72" s="9">
        <v>20255.099999999999</v>
      </c>
      <c r="E72" s="62"/>
      <c r="F72" s="84">
        <f t="shared" si="8"/>
        <v>0</v>
      </c>
      <c r="G72" s="10">
        <v>184</v>
      </c>
      <c r="H72" s="25">
        <f t="shared" si="9"/>
        <v>3726938.4</v>
      </c>
    </row>
    <row r="73" spans="1:10">
      <c r="A73" s="70">
        <v>45</v>
      </c>
      <c r="B73" s="8" t="s">
        <v>78</v>
      </c>
      <c r="C73" s="70" t="s">
        <v>63</v>
      </c>
      <c r="D73" s="9">
        <v>28600</v>
      </c>
      <c r="E73" s="62"/>
      <c r="F73" s="84">
        <f t="shared" si="8"/>
        <v>0</v>
      </c>
      <c r="G73" s="10">
        <v>40</v>
      </c>
      <c r="H73" s="25">
        <f t="shared" si="9"/>
        <v>1144000</v>
      </c>
    </row>
    <row r="74" spans="1:10">
      <c r="A74" s="70">
        <v>46</v>
      </c>
      <c r="B74" s="8" t="s">
        <v>79</v>
      </c>
      <c r="C74" s="70" t="s">
        <v>63</v>
      </c>
      <c r="D74" s="9">
        <v>45480</v>
      </c>
      <c r="E74" s="62"/>
      <c r="F74" s="84">
        <f t="shared" si="8"/>
        <v>0</v>
      </c>
      <c r="G74" s="10">
        <v>1</v>
      </c>
      <c r="H74" s="25">
        <f t="shared" si="9"/>
        <v>45480</v>
      </c>
    </row>
    <row r="75" spans="1:10">
      <c r="A75" s="70">
        <v>47</v>
      </c>
      <c r="B75" s="8" t="s">
        <v>80</v>
      </c>
      <c r="C75" s="70" t="s">
        <v>63</v>
      </c>
      <c r="D75" s="9">
        <v>16000</v>
      </c>
      <c r="E75" s="62"/>
      <c r="F75" s="84">
        <f t="shared" si="8"/>
        <v>0</v>
      </c>
      <c r="G75" s="10">
        <v>120</v>
      </c>
      <c r="H75" s="25">
        <f t="shared" si="9"/>
        <v>1920000</v>
      </c>
    </row>
    <row r="76" spans="1:10">
      <c r="A76" s="70">
        <v>48</v>
      </c>
      <c r="B76" s="8" t="s">
        <v>122</v>
      </c>
      <c r="C76" s="70" t="s">
        <v>63</v>
      </c>
      <c r="D76" s="9">
        <v>150000</v>
      </c>
      <c r="E76" s="62"/>
      <c r="F76" s="84">
        <f t="shared" si="8"/>
        <v>0</v>
      </c>
      <c r="G76" s="10"/>
      <c r="H76" s="25">
        <f t="shared" si="9"/>
        <v>0</v>
      </c>
    </row>
    <row r="77" spans="1:10">
      <c r="A77" s="70">
        <v>49</v>
      </c>
      <c r="B77" s="8" t="s">
        <v>81</v>
      </c>
      <c r="C77" s="70" t="s">
        <v>63</v>
      </c>
      <c r="D77" s="9">
        <v>2000000</v>
      </c>
      <c r="E77" s="62"/>
      <c r="F77" s="84">
        <f t="shared" si="8"/>
        <v>0</v>
      </c>
      <c r="G77" s="10"/>
      <c r="H77" s="25">
        <f t="shared" si="9"/>
        <v>0</v>
      </c>
    </row>
    <row r="78" spans="1:10">
      <c r="A78" s="70">
        <v>50</v>
      </c>
      <c r="B78" s="8" t="s">
        <v>82</v>
      </c>
      <c r="C78" s="70" t="s">
        <v>63</v>
      </c>
      <c r="D78" s="9">
        <v>180000</v>
      </c>
      <c r="E78" s="62"/>
      <c r="F78" s="84">
        <f t="shared" si="8"/>
        <v>0</v>
      </c>
      <c r="G78" s="10">
        <v>1</v>
      </c>
      <c r="H78" s="25">
        <f t="shared" si="9"/>
        <v>180000</v>
      </c>
    </row>
    <row r="79" spans="1:10">
      <c r="A79" s="70">
        <v>51</v>
      </c>
      <c r="B79" s="15" t="s">
        <v>83</v>
      </c>
      <c r="C79" s="70" t="s">
        <v>63</v>
      </c>
      <c r="D79" s="9">
        <v>150000</v>
      </c>
      <c r="E79" s="62"/>
      <c r="F79" s="84">
        <f t="shared" si="8"/>
        <v>0</v>
      </c>
      <c r="G79" s="10"/>
      <c r="H79" s="25">
        <f t="shared" si="9"/>
        <v>0</v>
      </c>
    </row>
    <row r="80" spans="1:10">
      <c r="A80" s="70">
        <v>52</v>
      </c>
      <c r="B80" s="15" t="s">
        <v>84</v>
      </c>
      <c r="C80" s="70" t="s">
        <v>63</v>
      </c>
      <c r="D80" s="9">
        <v>6000</v>
      </c>
      <c r="E80" s="62"/>
      <c r="F80" s="84">
        <f t="shared" si="8"/>
        <v>0</v>
      </c>
      <c r="G80" s="10">
        <v>180</v>
      </c>
      <c r="H80" s="25">
        <f t="shared" si="9"/>
        <v>1080000</v>
      </c>
    </row>
    <row r="81" spans="1:10">
      <c r="A81" s="70">
        <v>53</v>
      </c>
      <c r="B81" s="15" t="s">
        <v>123</v>
      </c>
      <c r="C81" s="70" t="s">
        <v>63</v>
      </c>
      <c r="D81" s="9">
        <v>1400</v>
      </c>
      <c r="E81" s="62"/>
      <c r="F81" s="84">
        <f t="shared" si="8"/>
        <v>0</v>
      </c>
      <c r="G81" s="10">
        <v>5</v>
      </c>
      <c r="H81" s="25">
        <f t="shared" si="9"/>
        <v>7000</v>
      </c>
    </row>
    <row r="82" spans="1:10">
      <c r="A82" s="70">
        <v>54</v>
      </c>
      <c r="B82" s="8" t="s">
        <v>124</v>
      </c>
      <c r="C82" s="70" t="s">
        <v>63</v>
      </c>
      <c r="D82" s="9">
        <v>12500</v>
      </c>
      <c r="E82" s="62"/>
      <c r="F82" s="84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90" t="s">
        <v>33</v>
      </c>
      <c r="B83" s="92" t="s">
        <v>53</v>
      </c>
      <c r="C83" s="90"/>
      <c r="D83" s="88"/>
      <c r="E83" s="85"/>
      <c r="F83" s="86">
        <f>F70+F71+F72+F73+F74+F75+F76+F77+F78+F79+F80+F81+F82</f>
        <v>0</v>
      </c>
      <c r="G83" s="85"/>
      <c r="H83" s="86">
        <f>H70+H71+H72+H73+H74+H75+H76+H77+H78+H79+H80+H81+H82</f>
        <v>9023839.7685507853</v>
      </c>
    </row>
    <row r="84" spans="1:10">
      <c r="A84" s="70">
        <v>55</v>
      </c>
      <c r="B84" s="8" t="s">
        <v>17</v>
      </c>
      <c r="C84" s="70" t="s">
        <v>86</v>
      </c>
      <c r="D84" s="9">
        <v>1500000</v>
      </c>
      <c r="E84" s="62">
        <v>1</v>
      </c>
      <c r="F84" s="84">
        <f>D84*E84</f>
        <v>1500000</v>
      </c>
      <c r="G84" s="10">
        <v>7</v>
      </c>
      <c r="H84" s="25">
        <f>D84*G84</f>
        <v>10500000</v>
      </c>
    </row>
    <row r="85" spans="1:10">
      <c r="A85" s="70">
        <v>56</v>
      </c>
      <c r="B85" s="8" t="s">
        <v>125</v>
      </c>
      <c r="C85" s="70" t="s">
        <v>87</v>
      </c>
      <c r="D85" s="9">
        <v>0</v>
      </c>
      <c r="E85" s="62"/>
      <c r="F85" s="63"/>
      <c r="G85" s="10"/>
      <c r="H85" s="9"/>
    </row>
    <row r="86" spans="1:10">
      <c r="A86" s="70">
        <v>57</v>
      </c>
      <c r="B86" s="8" t="s">
        <v>126</v>
      </c>
      <c r="C86" s="70" t="s">
        <v>85</v>
      </c>
      <c r="D86" s="9">
        <v>1200000</v>
      </c>
      <c r="E86" s="62">
        <v>1</v>
      </c>
      <c r="F86" s="84">
        <f>D86*E86</f>
        <v>1200000</v>
      </c>
      <c r="G86" s="10">
        <v>1</v>
      </c>
      <c r="H86" s="25">
        <f>D86*G86</f>
        <v>1200000</v>
      </c>
    </row>
    <row r="87" spans="1:10">
      <c r="A87" s="70">
        <v>58</v>
      </c>
      <c r="B87" s="8" t="s">
        <v>88</v>
      </c>
      <c r="C87" s="70" t="s">
        <v>89</v>
      </c>
      <c r="D87" s="9">
        <v>200000</v>
      </c>
      <c r="E87" s="62"/>
      <c r="F87" s="62"/>
      <c r="G87" s="10"/>
      <c r="H87" s="10"/>
    </row>
    <row r="88" spans="1:10">
      <c r="A88" s="70">
        <v>59</v>
      </c>
      <c r="B88" s="8" t="s">
        <v>127</v>
      </c>
      <c r="C88" s="70" t="s">
        <v>114</v>
      </c>
      <c r="D88" s="9">
        <v>500000</v>
      </c>
      <c r="E88" s="62"/>
      <c r="F88" s="62"/>
      <c r="G88" s="10"/>
      <c r="H88" s="10"/>
    </row>
    <row r="89" spans="1:10" ht="15">
      <c r="A89" s="90" t="s">
        <v>34</v>
      </c>
      <c r="B89" s="91" t="s">
        <v>54</v>
      </c>
      <c r="C89" s="90"/>
      <c r="D89" s="88"/>
      <c r="E89" s="85"/>
      <c r="F89" s="88">
        <f>SUM(F84:F87)</f>
        <v>2700000</v>
      </c>
      <c r="G89" s="85"/>
      <c r="H89" s="88">
        <f>SUM(H84:H87)</f>
        <v>11700000</v>
      </c>
    </row>
    <row r="90" spans="1:10" ht="15">
      <c r="A90" s="90" t="s">
        <v>35</v>
      </c>
      <c r="B90" s="91" t="s">
        <v>90</v>
      </c>
      <c r="C90" s="90"/>
      <c r="D90" s="88"/>
      <c r="E90" s="85"/>
      <c r="F90" s="88">
        <f>F83+F89</f>
        <v>2700000</v>
      </c>
      <c r="G90" s="85"/>
      <c r="H90" s="88">
        <f>H89+H83</f>
        <v>20723839.768550783</v>
      </c>
      <c r="I90" s="56"/>
    </row>
    <row r="91" spans="1:10" ht="15">
      <c r="A91" s="90" t="s">
        <v>36</v>
      </c>
      <c r="B91" s="91" t="s">
        <v>91</v>
      </c>
      <c r="C91" s="90"/>
      <c r="D91" s="88"/>
      <c r="E91" s="85"/>
      <c r="F91" s="88">
        <f>F90+F69</f>
        <v>45274825</v>
      </c>
      <c r="G91" s="85"/>
      <c r="H91" s="88">
        <f>H90+H69</f>
        <v>170532732.48375079</v>
      </c>
      <c r="I91" s="56"/>
    </row>
    <row r="92" spans="1:10" ht="15">
      <c r="A92" s="90" t="s">
        <v>37</v>
      </c>
      <c r="B92" s="91" t="s">
        <v>18</v>
      </c>
      <c r="C92" s="90"/>
      <c r="D92" s="88"/>
      <c r="E92" s="85"/>
      <c r="F92" s="88">
        <f>F91*0.1</f>
        <v>4527482.5</v>
      </c>
      <c r="G92" s="85"/>
      <c r="H92" s="88">
        <f>H91*0.1</f>
        <v>17053273.248375081</v>
      </c>
    </row>
    <row r="93" spans="1:10" ht="15">
      <c r="A93" s="90" t="s">
        <v>38</v>
      </c>
      <c r="B93" s="91" t="s">
        <v>92</v>
      </c>
      <c r="C93" s="90"/>
      <c r="D93" s="88"/>
      <c r="E93" s="85"/>
      <c r="F93" s="88">
        <f>F91+F92</f>
        <v>49802307.5</v>
      </c>
      <c r="G93" s="85"/>
      <c r="H93" s="88">
        <f>H91+H92</f>
        <v>187586005.73212588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71" t="s">
        <v>95</v>
      </c>
      <c r="G95" s="71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71" t="s">
        <v>131</v>
      </c>
      <c r="G97" s="71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66" t="s">
        <v>96</v>
      </c>
      <c r="G99" s="66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сар</vt:lpstr>
      <vt:lpstr>2 сар</vt:lpstr>
      <vt:lpstr>3 сар</vt:lpstr>
      <vt:lpstr>4 сар</vt:lpstr>
      <vt:lpstr>5 сар</vt:lpstr>
      <vt:lpstr>6сар</vt:lpstr>
      <vt:lpstr>7 сар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Mongolit</cp:lastModifiedBy>
  <cp:lastPrinted>2023-06-27T06:46:24Z</cp:lastPrinted>
  <dcterms:created xsi:type="dcterms:W3CDTF">2014-01-15T06:30:10Z</dcterms:created>
  <dcterms:modified xsi:type="dcterms:W3CDTF">2023-07-26T05:38:33Z</dcterms:modified>
</cp:coreProperties>
</file>