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84" i="1" l="1"/>
  <c r="G83" i="1"/>
  <c r="H83" i="1" s="1"/>
  <c r="F83" i="1"/>
  <c r="G82" i="1"/>
  <c r="H82" i="1" s="1"/>
  <c r="H84" i="1" s="1"/>
  <c r="F82" i="1"/>
  <c r="G80" i="1"/>
  <c r="H80" i="1" s="1"/>
  <c r="F80" i="1"/>
  <c r="H79" i="1"/>
  <c r="G79" i="1"/>
  <c r="F79" i="1"/>
  <c r="H78" i="1"/>
  <c r="G78" i="1"/>
  <c r="F78" i="1"/>
  <c r="G77" i="1"/>
  <c r="H77" i="1" s="1"/>
  <c r="F77" i="1"/>
  <c r="G76" i="1"/>
  <c r="H76" i="1" s="1"/>
  <c r="F76" i="1"/>
  <c r="H75" i="1"/>
  <c r="G75" i="1"/>
  <c r="F75" i="1"/>
  <c r="H74" i="1"/>
  <c r="G74" i="1"/>
  <c r="F74" i="1"/>
  <c r="G73" i="1"/>
  <c r="H73" i="1" s="1"/>
  <c r="F73" i="1"/>
  <c r="G72" i="1"/>
  <c r="H72" i="1" s="1"/>
  <c r="F72" i="1"/>
  <c r="H71" i="1"/>
  <c r="G71" i="1"/>
  <c r="F71" i="1"/>
  <c r="H70" i="1"/>
  <c r="G70" i="1"/>
  <c r="F70" i="1"/>
  <c r="G69" i="1"/>
  <c r="H69" i="1" s="1"/>
  <c r="F69" i="1"/>
  <c r="G68" i="1"/>
  <c r="H68" i="1" s="1"/>
  <c r="F68" i="1"/>
  <c r="H67" i="1"/>
  <c r="G67" i="1"/>
  <c r="F67" i="1"/>
  <c r="H66" i="1"/>
  <c r="G66" i="1"/>
  <c r="F66" i="1"/>
  <c r="G65" i="1"/>
  <c r="H65" i="1" s="1"/>
  <c r="F65" i="1"/>
  <c r="G64" i="1"/>
  <c r="H64" i="1" s="1"/>
  <c r="F64" i="1"/>
  <c r="H63" i="1"/>
  <c r="G63" i="1"/>
  <c r="F63" i="1"/>
  <c r="H62" i="1"/>
  <c r="G62" i="1"/>
  <c r="F62" i="1"/>
  <c r="G61" i="1"/>
  <c r="H61" i="1" s="1"/>
  <c r="F61" i="1"/>
  <c r="F81" i="1" s="1"/>
  <c r="F59" i="1"/>
  <c r="G58" i="1"/>
  <c r="H58" i="1" s="1"/>
  <c r="F58" i="1"/>
  <c r="G57" i="1"/>
  <c r="H57" i="1" s="1"/>
  <c r="H59" i="1" s="1"/>
  <c r="F57" i="1"/>
  <c r="G55" i="1"/>
  <c r="H55" i="1" s="1"/>
  <c r="F55" i="1"/>
  <c r="H54" i="1"/>
  <c r="G54" i="1"/>
  <c r="F54" i="1"/>
  <c r="H53" i="1"/>
  <c r="G53" i="1"/>
  <c r="F53" i="1"/>
  <c r="G52" i="1"/>
  <c r="H52" i="1" s="1"/>
  <c r="H56" i="1" s="1"/>
  <c r="F52" i="1"/>
  <c r="F56" i="1" s="1"/>
  <c r="G50" i="1"/>
  <c r="H50" i="1" s="1"/>
  <c r="F50" i="1"/>
  <c r="H49" i="1"/>
  <c r="G49" i="1"/>
  <c r="F49" i="1"/>
  <c r="H48" i="1"/>
  <c r="G48" i="1"/>
  <c r="F48" i="1"/>
  <c r="H47" i="1"/>
  <c r="G47" i="1"/>
  <c r="F47" i="1"/>
  <c r="F51" i="1" s="1"/>
  <c r="H44" i="1"/>
  <c r="F44" i="1"/>
  <c r="G43" i="1"/>
  <c r="H43" i="1" s="1"/>
  <c r="F43" i="1"/>
  <c r="H42" i="1"/>
  <c r="G42" i="1"/>
  <c r="F42" i="1"/>
  <c r="H41" i="1"/>
  <c r="G41" i="1"/>
  <c r="F41" i="1"/>
  <c r="H40" i="1"/>
  <c r="G40" i="1"/>
  <c r="F40" i="1"/>
  <c r="G39" i="1"/>
  <c r="H39" i="1" s="1"/>
  <c r="F39" i="1"/>
  <c r="H38" i="1"/>
  <c r="G38" i="1"/>
  <c r="F38" i="1"/>
  <c r="H37" i="1"/>
  <c r="G37" i="1"/>
  <c r="F37" i="1"/>
  <c r="H36" i="1"/>
  <c r="G36" i="1"/>
  <c r="F36" i="1"/>
  <c r="G35" i="1"/>
  <c r="H35" i="1" s="1"/>
  <c r="F35" i="1"/>
  <c r="G34" i="1"/>
  <c r="H34" i="1" s="1"/>
  <c r="F34" i="1"/>
  <c r="H33" i="1"/>
  <c r="G33" i="1"/>
  <c r="F33" i="1"/>
  <c r="H32" i="1"/>
  <c r="G32" i="1"/>
  <c r="F32" i="1"/>
  <c r="G31" i="1"/>
  <c r="H31" i="1" s="1"/>
  <c r="F31" i="1"/>
  <c r="F45" i="1" s="1"/>
  <c r="G30" i="1"/>
  <c r="H30" i="1" s="1"/>
  <c r="F30" i="1"/>
  <c r="H28" i="1"/>
  <c r="G28" i="1"/>
  <c r="F28" i="1"/>
  <c r="H27" i="1"/>
  <c r="G27" i="1"/>
  <c r="F27" i="1"/>
  <c r="H26" i="1"/>
  <c r="G26" i="1"/>
  <c r="F26" i="1"/>
  <c r="G25" i="1"/>
  <c r="H25" i="1" s="1"/>
  <c r="H29" i="1" s="1"/>
  <c r="F25" i="1"/>
  <c r="F29" i="1" s="1"/>
  <c r="G23" i="1"/>
  <c r="H23" i="1" s="1"/>
  <c r="F23" i="1"/>
  <c r="G22" i="1"/>
  <c r="H22" i="1" s="1"/>
  <c r="F22" i="1"/>
  <c r="G21" i="1"/>
  <c r="H21" i="1" s="1"/>
  <c r="F21" i="1"/>
  <c r="G20" i="1"/>
  <c r="H20" i="1" s="1"/>
  <c r="F20" i="1"/>
  <c r="G19" i="1"/>
  <c r="H19" i="1" s="1"/>
  <c r="F19" i="1"/>
  <c r="G18" i="1"/>
  <c r="H18" i="1" s="1"/>
  <c r="F18" i="1"/>
  <c r="G17" i="1"/>
  <c r="H17" i="1" s="1"/>
  <c r="H24" i="1" s="1"/>
  <c r="F17" i="1"/>
  <c r="F24" i="1" s="1"/>
  <c r="H15" i="1"/>
  <c r="G15" i="1"/>
  <c r="F15" i="1"/>
  <c r="G14" i="1"/>
  <c r="H14" i="1" s="1"/>
  <c r="H16" i="1" s="1"/>
  <c r="F14" i="1"/>
  <c r="F16" i="1" s="1"/>
  <c r="H81" i="1" l="1"/>
  <c r="F85" i="1"/>
  <c r="H85" i="1"/>
  <c r="H45" i="1"/>
  <c r="H46" i="1" s="1"/>
  <c r="H60" i="1" s="1"/>
  <c r="H86" i="1" s="1"/>
  <c r="H51" i="1"/>
  <c r="F46" i="1"/>
  <c r="F60" i="1" s="1"/>
  <c r="F86" i="1" s="1"/>
  <c r="F87" i="1" l="1"/>
  <c r="F88" i="1" s="1"/>
  <c r="H87" i="1"/>
  <c r="H88" i="1" s="1"/>
</calcChain>
</file>

<file path=xl/sharedStrings.xml><?xml version="1.0" encoding="utf-8"?>
<sst xmlns="http://schemas.openxmlformats.org/spreadsheetml/2006/main" count="181" uniqueCount="133">
  <si>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</si>
  <si>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</si>
  <si>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</si>
  <si>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</si>
  <si>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</si>
  <si>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07 дугаар сарын 01-ээс 07 дугаар сарын 31-ний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</si>
  <si>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</si>
  <si>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</si>
  <si>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</si>
  <si>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</si>
  <si>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</si>
  <si>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</si>
  <si>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</si>
  <si>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</si>
  <si>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</si>
  <si>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</si>
  <si>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</si>
  <si>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</si>
  <si>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</si>
  <si>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</si>
  <si>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</si>
  <si>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</si>
  <si>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</si>
  <si>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</si>
  <si>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</si>
  <si>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</si>
  <si>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</si>
  <si>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</si>
  <si>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</si>
  <si>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</si>
  <si>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</si>
  <si>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</si>
  <si>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</si>
  <si>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</si>
  <si>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</si>
  <si>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</si>
  <si>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</si>
  <si>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</si>
  <si>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</si>
  <si>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</si>
  <si>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</si>
  <si>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</si>
  <si>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</si>
  <si>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</si>
  <si>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</si>
  <si>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</si>
  <si>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</si>
  <si>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</si>
  <si>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</si>
  <si>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</si>
  <si>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</si>
  <si>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</si>
  <si>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</si>
  <si>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</si>
  <si>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</si>
  <si>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</si>
  <si>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</si>
  <si>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</si>
  <si>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</si>
  <si>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</si>
  <si>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</si>
  <si>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</si>
  <si>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</si>
  <si>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</si>
  <si>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</si>
  <si>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</si>
  <si>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</si>
  <si>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</si>
  <si>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</si>
  <si>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</si>
  <si>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</si>
  <si>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</si>
  <si>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</si>
  <si>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</si>
  <si>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</si>
  <si>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</si>
  <si>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</si>
  <si>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</si>
  <si>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</si>
  <si>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</si>
  <si>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</si>
  <si>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</si>
  <si>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</si>
  <si>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</si>
  <si>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</si>
  <si>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</si>
  <si>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</si>
  <si>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</si>
  <si>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</si>
  <si>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</si>
  <si>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</si>
  <si>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</si>
  <si>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</si>
  <si>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</si>
  <si>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</si>
  <si>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</si>
  <si>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</si>
  <si>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</si>
  <si>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</si>
  <si>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</si>
  <si>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</si>
  <si>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</si>
  <si>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</si>
  <si>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</si>
  <si>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</si>
  <si>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</si>
  <si>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</si>
  <si>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</si>
  <si>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</si>
  <si>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</si>
  <si>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</si>
  <si>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</si>
  <si>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</si>
  <si>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</si>
  <si>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</si>
  <si>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</si>
  <si>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</si>
  <si>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</si>
  <si>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</si>
  <si>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</si>
  <si>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</si>
  <si>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</si>
  <si>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</si>
  <si>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</si>
  <si>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</si>
  <si>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</si>
  <si>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</si>
  <si>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/Р.Болд-Эрдэнэ/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</si>
  <si>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</si>
  <si>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</si>
  <si>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</si>
  <si>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7 сарын гүйцэтгэл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</si>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</sst>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2" fillId="0" borderId="1" xfId="2" applyNumberFormat="1" applyFont="1" applyFill="1" applyBorder="1" applyAlignment="1">
      <alignment horizontal="right" vertical="center"/>
    </xf>
    <xf numFmtId="164" fontId="2" fillId="3" borderId="1" xfId="2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0" xfId="0" applyNumberFormat="1" applyFont="1" applyFill="1"/>
    <xf numFmtId="43" fontId="2" fillId="0" borderId="0" xfId="1" applyFont="1" applyFill="1"/>
    <xf numFmtId="43" fontId="2" fillId="0" borderId="0" xfId="0" applyNumberFormat="1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H-50_guitsetg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4"/>
      <sheetName val="Sheet1"/>
      <sheetName val="Sheet2"/>
      <sheetName val="1 сар"/>
      <sheetName val="2 сар"/>
      <sheetName val="3 сар"/>
      <sheetName val="4 сар"/>
      <sheetName val="5 сар"/>
      <sheetName val="6 сар"/>
      <sheetName val="7 с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I12">
            <v>30</v>
          </cell>
        </row>
        <row r="13">
          <cell r="I13">
            <v>1759</v>
          </cell>
        </row>
        <row r="15">
          <cell r="I15">
            <v>300</v>
          </cell>
        </row>
        <row r="16">
          <cell r="I16">
            <v>25</v>
          </cell>
        </row>
        <row r="17">
          <cell r="I17">
            <v>10</v>
          </cell>
        </row>
        <row r="18">
          <cell r="I18">
            <v>0</v>
          </cell>
        </row>
        <row r="19">
          <cell r="I19">
            <v>150</v>
          </cell>
        </row>
        <row r="20">
          <cell r="I20">
            <v>150</v>
          </cell>
        </row>
        <row r="21">
          <cell r="I21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10</v>
          </cell>
        </row>
        <row r="30">
          <cell r="I30">
            <v>50</v>
          </cell>
        </row>
        <row r="31">
          <cell r="I31">
            <v>5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5">
          <cell r="I45">
            <v>1025</v>
          </cell>
        </row>
        <row r="46">
          <cell r="I46">
            <v>75</v>
          </cell>
        </row>
        <row r="47">
          <cell r="I47">
            <v>64</v>
          </cell>
        </row>
        <row r="48">
          <cell r="I48">
            <v>0</v>
          </cell>
        </row>
        <row r="50">
          <cell r="I50">
            <v>2500</v>
          </cell>
        </row>
        <row r="51">
          <cell r="I51">
            <v>4500</v>
          </cell>
        </row>
        <row r="52">
          <cell r="I52">
            <v>3500</v>
          </cell>
        </row>
        <row r="53">
          <cell r="I53">
            <v>0</v>
          </cell>
        </row>
        <row r="55">
          <cell r="I55">
            <v>0</v>
          </cell>
        </row>
        <row r="56">
          <cell r="I56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80">
          <cell r="I80">
            <v>1</v>
          </cell>
        </row>
        <row r="81">
          <cell r="I81">
            <v>6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00"/>
  <sheetViews>
    <sheetView tabSelected="1" topLeftCell="A82" workbookViewId="0">
      <selection activeCell="F101" sqref="F101"/>
    </sheetView>
  </sheetViews>
  <sheetFormatPr defaultRowHeight="14.25" x14ac:dyDescent="0.25"/>
  <cols>
    <col min="1" max="1" width="6.5703125" style="3" customWidth="1"/>
    <col min="2" max="2" width="44" style="18" customWidth="1"/>
    <col min="3" max="3" width="11.140625" style="3" customWidth="1"/>
    <col min="4" max="4" width="13.140625" style="3" customWidth="1"/>
    <col min="5" max="5" width="5.5703125" style="3" bestFit="1" customWidth="1"/>
    <col min="6" max="6" width="14" style="3" customWidth="1"/>
    <col min="7" max="7" width="6.140625" style="3" bestFit="1" customWidth="1"/>
    <col min="8" max="8" width="15.7109375" style="3" customWidth="1"/>
    <col min="9" max="9" width="15.7109375" style="21" customWidth="1"/>
    <col min="10" max="10" width="21.28515625" style="21" bestFit="1" customWidth="1"/>
    <col min="11" max="11" width="12" style="21" bestFit="1" customWidth="1"/>
    <col min="12" max="12" width="20.140625" style="21" bestFit="1" customWidth="1"/>
    <col min="13" max="13" width="12.42578125" style="21" bestFit="1" customWidth="1"/>
    <col min="14" max="14" width="14.85546875" style="21" customWidth="1"/>
    <col min="15" max="16" width="12.42578125" style="21" bestFit="1" customWidth="1"/>
    <col min="17" max="24" width="9.140625" style="21"/>
    <col min="25" max="16384" width="9.140625" style="3"/>
  </cols>
  <sheetData>
    <row r="1" spans="1:16382" x14ac:dyDescent="0.2">
      <c r="A1" s="1"/>
      <c r="B1" s="1"/>
      <c r="E1" s="1"/>
      <c r="F1" s="1"/>
      <c r="G1" s="1"/>
      <c r="H1" s="2" t="s">
        <v>0</v>
      </c>
      <c r="I1" s="19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x14ac:dyDescent="0.2">
      <c r="A2" s="1"/>
      <c r="B2" s="1"/>
      <c r="E2" s="1"/>
      <c r="F2" s="1"/>
      <c r="G2" s="1"/>
      <c r="H2" s="2" t="s">
        <v>1</v>
      </c>
      <c r="I2" s="19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x14ac:dyDescent="0.2">
      <c r="A3" s="1"/>
      <c r="B3" s="1"/>
      <c r="E3" s="1"/>
      <c r="F3" s="1"/>
      <c r="G3" s="1"/>
      <c r="H3" s="2" t="s">
        <v>2</v>
      </c>
      <c r="I3" s="19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5" spans="1:16382" ht="15" x14ac:dyDescent="0.25">
      <c r="B5" s="39" t="s">
        <v>3</v>
      </c>
      <c r="C5" s="39"/>
      <c r="D5" s="39"/>
      <c r="E5" s="39"/>
      <c r="F5" s="39"/>
      <c r="G5" s="39"/>
      <c r="H5" s="39"/>
      <c r="I5" s="22"/>
    </row>
    <row r="6" spans="1:16382" ht="15" x14ac:dyDescent="0.25">
      <c r="B6" s="39" t="s">
        <v>4</v>
      </c>
      <c r="C6" s="39"/>
      <c r="D6" s="39"/>
      <c r="E6" s="39"/>
      <c r="F6" s="39"/>
      <c r="G6" s="39"/>
      <c r="H6" s="39"/>
      <c r="I6" s="22"/>
    </row>
    <row r="7" spans="1:16382" x14ac:dyDescent="0.25">
      <c r="A7" s="40" t="s">
        <v>5</v>
      </c>
      <c r="B7" s="40"/>
      <c r="C7" s="40"/>
      <c r="D7" s="40"/>
      <c r="E7" s="40"/>
      <c r="F7" s="40"/>
      <c r="G7" s="40"/>
      <c r="H7" s="40"/>
    </row>
    <row r="9" spans="1:16382" x14ac:dyDescent="0.25">
      <c r="A9" s="41" t="s">
        <v>6</v>
      </c>
      <c r="B9" s="41"/>
      <c r="C9" s="41"/>
      <c r="D9" s="41"/>
      <c r="E9" s="41"/>
      <c r="F9" s="41"/>
      <c r="G9" s="41"/>
      <c r="H9" s="41"/>
      <c r="I9" s="23"/>
    </row>
    <row r="11" spans="1:16382" x14ac:dyDescent="0.25">
      <c r="A11" s="42" t="s">
        <v>7</v>
      </c>
      <c r="B11" s="43" t="s">
        <v>8</v>
      </c>
      <c r="C11" s="44" t="s">
        <v>9</v>
      </c>
      <c r="D11" s="44" t="s">
        <v>10</v>
      </c>
      <c r="E11" s="46" t="s">
        <v>131</v>
      </c>
      <c r="F11" s="46"/>
      <c r="G11" s="46" t="s">
        <v>11</v>
      </c>
      <c r="H11" s="46"/>
      <c r="I11" s="24"/>
    </row>
    <row r="12" spans="1:16382" x14ac:dyDescent="0.25">
      <c r="A12" s="42"/>
      <c r="B12" s="43"/>
      <c r="C12" s="45"/>
      <c r="D12" s="45"/>
      <c r="E12" s="4" t="s">
        <v>12</v>
      </c>
      <c r="F12" s="4" t="s">
        <v>13</v>
      </c>
      <c r="G12" s="4" t="s">
        <v>12</v>
      </c>
      <c r="H12" s="4" t="s">
        <v>13</v>
      </c>
      <c r="I12" s="25"/>
    </row>
    <row r="13" spans="1:16382" x14ac:dyDescent="0.25">
      <c r="A13" s="4">
        <v>0</v>
      </c>
      <c r="B13" s="5">
        <v>1</v>
      </c>
      <c r="C13" s="6">
        <v>2</v>
      </c>
      <c r="D13" s="6">
        <v>3</v>
      </c>
      <c r="E13" s="4"/>
      <c r="F13" s="4">
        <v>5</v>
      </c>
      <c r="G13" s="4">
        <v>6</v>
      </c>
      <c r="H13" s="4">
        <v>7</v>
      </c>
      <c r="I13" s="25"/>
    </row>
    <row r="14" spans="1:16382" x14ac:dyDescent="0.25">
      <c r="A14" s="4"/>
      <c r="B14" s="5" t="s">
        <v>14</v>
      </c>
      <c r="C14" s="4" t="s">
        <v>15</v>
      </c>
      <c r="D14" s="26">
        <v>45625</v>
      </c>
      <c r="E14" s="27"/>
      <c r="F14" s="26">
        <f>E14*D14</f>
        <v>0</v>
      </c>
      <c r="G14" s="27">
        <f>+E14+'[1]6 сар'!I12</f>
        <v>30</v>
      </c>
      <c r="H14" s="26">
        <f>G14*D14</f>
        <v>1368750</v>
      </c>
      <c r="I14" s="28"/>
      <c r="J14" s="29"/>
      <c r="K14" s="29"/>
      <c r="L14" s="29"/>
      <c r="M14" s="29"/>
      <c r="N14" s="29"/>
    </row>
    <row r="15" spans="1:16382" x14ac:dyDescent="0.25">
      <c r="A15" s="4"/>
      <c r="B15" s="5" t="s">
        <v>16</v>
      </c>
      <c r="C15" s="4" t="s">
        <v>17</v>
      </c>
      <c r="D15" s="26">
        <v>7400</v>
      </c>
      <c r="E15" s="27"/>
      <c r="F15" s="26">
        <f>E15*D15</f>
        <v>0</v>
      </c>
      <c r="G15" s="27">
        <f>+E15+'[1]6 сар'!I13</f>
        <v>1759</v>
      </c>
      <c r="H15" s="26">
        <f>G15*D15</f>
        <v>13016600</v>
      </c>
      <c r="I15" s="28"/>
      <c r="J15" s="29"/>
      <c r="K15" s="29"/>
      <c r="L15" s="29"/>
      <c r="M15" s="29"/>
      <c r="N15" s="29"/>
    </row>
    <row r="16" spans="1:16382" ht="15" x14ac:dyDescent="0.25">
      <c r="A16" s="8" t="s">
        <v>18</v>
      </c>
      <c r="B16" s="9" t="s">
        <v>19</v>
      </c>
      <c r="C16" s="8"/>
      <c r="D16" s="30"/>
      <c r="E16" s="30"/>
      <c r="F16" s="30">
        <f>SUM(F14:F15)</f>
        <v>0</v>
      </c>
      <c r="G16" s="30"/>
      <c r="H16" s="30">
        <f>SUM(H14:H15)</f>
        <v>14385350</v>
      </c>
      <c r="I16" s="28"/>
      <c r="J16" s="29"/>
      <c r="K16" s="29"/>
      <c r="L16" s="29"/>
      <c r="M16" s="29"/>
      <c r="N16" s="29"/>
    </row>
    <row r="17" spans="1:14" x14ac:dyDescent="0.25">
      <c r="A17" s="4"/>
      <c r="B17" s="5" t="s">
        <v>20</v>
      </c>
      <c r="C17" s="4" t="s">
        <v>17</v>
      </c>
      <c r="D17" s="26">
        <v>53957</v>
      </c>
      <c r="E17" s="27">
        <v>530</v>
      </c>
      <c r="F17" s="26">
        <f>E17*D17</f>
        <v>28597210</v>
      </c>
      <c r="G17" s="26">
        <f>+E17+'[1]6 сар'!I15</f>
        <v>830</v>
      </c>
      <c r="H17" s="26">
        <f t="shared" ref="H17:H23" si="0">G17*D17</f>
        <v>44784310</v>
      </c>
      <c r="I17" s="28"/>
      <c r="J17" s="29"/>
      <c r="K17" s="29"/>
      <c r="L17" s="29"/>
      <c r="M17" s="29"/>
      <c r="N17" s="29"/>
    </row>
    <row r="18" spans="1:14" x14ac:dyDescent="0.25">
      <c r="A18" s="4"/>
      <c r="B18" s="5" t="s">
        <v>21</v>
      </c>
      <c r="C18" s="4" t="s">
        <v>15</v>
      </c>
      <c r="D18" s="26">
        <v>15686</v>
      </c>
      <c r="E18" s="27"/>
      <c r="F18" s="26">
        <f t="shared" ref="F18:F23" si="1">E18*D18</f>
        <v>0</v>
      </c>
      <c r="G18" s="26">
        <f>+E18+'[1]6 сар'!I16</f>
        <v>25</v>
      </c>
      <c r="H18" s="26">
        <f t="shared" si="0"/>
        <v>392150</v>
      </c>
      <c r="I18" s="28"/>
      <c r="J18" s="29"/>
      <c r="K18" s="29"/>
      <c r="L18" s="29"/>
      <c r="M18" s="29"/>
      <c r="N18" s="29"/>
    </row>
    <row r="19" spans="1:14" x14ac:dyDescent="0.25">
      <c r="A19" s="4"/>
      <c r="B19" s="5" t="s">
        <v>22</v>
      </c>
      <c r="C19" s="4" t="s">
        <v>23</v>
      </c>
      <c r="D19" s="26">
        <v>53333</v>
      </c>
      <c r="E19" s="27">
        <v>40</v>
      </c>
      <c r="F19" s="26">
        <f t="shared" si="1"/>
        <v>2133320</v>
      </c>
      <c r="G19" s="26">
        <f>+E19+'[1]6 сар'!I17</f>
        <v>50</v>
      </c>
      <c r="H19" s="26">
        <f t="shared" si="0"/>
        <v>2666650</v>
      </c>
      <c r="I19" s="28"/>
      <c r="J19" s="29"/>
      <c r="K19" s="29"/>
      <c r="L19" s="29"/>
      <c r="M19" s="29"/>
      <c r="N19" s="29"/>
    </row>
    <row r="20" spans="1:14" x14ac:dyDescent="0.25">
      <c r="A20" s="4"/>
      <c r="B20" s="5" t="s">
        <v>24</v>
      </c>
      <c r="C20" s="4" t="s">
        <v>23</v>
      </c>
      <c r="D20" s="26">
        <v>31012</v>
      </c>
      <c r="E20" s="27"/>
      <c r="F20" s="26">
        <f t="shared" si="1"/>
        <v>0</v>
      </c>
      <c r="G20" s="26">
        <f>+E20+'[1]6 сар'!I18</f>
        <v>0</v>
      </c>
      <c r="H20" s="26">
        <f t="shared" si="0"/>
        <v>0</v>
      </c>
      <c r="I20" s="28"/>
      <c r="J20" s="29"/>
      <c r="K20" s="29"/>
      <c r="L20" s="29"/>
      <c r="M20" s="29"/>
      <c r="N20" s="29"/>
    </row>
    <row r="21" spans="1:14" x14ac:dyDescent="0.25">
      <c r="A21" s="4"/>
      <c r="B21" s="5" t="s">
        <v>25</v>
      </c>
      <c r="C21" s="4" t="s">
        <v>26</v>
      </c>
      <c r="D21" s="26">
        <v>3189</v>
      </c>
      <c r="E21" s="27"/>
      <c r="F21" s="26">
        <f t="shared" si="1"/>
        <v>0</v>
      </c>
      <c r="G21" s="26">
        <f>+E21+'[1]6 сар'!I19</f>
        <v>150</v>
      </c>
      <c r="H21" s="26">
        <f t="shared" si="0"/>
        <v>478350</v>
      </c>
      <c r="I21" s="28"/>
      <c r="J21" s="29"/>
      <c r="K21" s="29"/>
      <c r="L21" s="29"/>
      <c r="M21" s="29"/>
      <c r="N21" s="29"/>
    </row>
    <row r="22" spans="1:14" x14ac:dyDescent="0.25">
      <c r="A22" s="4"/>
      <c r="B22" s="5" t="s">
        <v>27</v>
      </c>
      <c r="C22" s="4" t="s">
        <v>26</v>
      </c>
      <c r="D22" s="26">
        <v>2585</v>
      </c>
      <c r="E22" s="27"/>
      <c r="F22" s="26">
        <f t="shared" si="1"/>
        <v>0</v>
      </c>
      <c r="G22" s="26">
        <f>+E22+'[1]6 сар'!I20</f>
        <v>150</v>
      </c>
      <c r="H22" s="26">
        <f t="shared" si="0"/>
        <v>387750</v>
      </c>
      <c r="I22" s="28"/>
      <c r="J22" s="29"/>
      <c r="K22" s="29"/>
      <c r="L22" s="29"/>
      <c r="M22" s="29"/>
      <c r="N22" s="29"/>
    </row>
    <row r="23" spans="1:14" x14ac:dyDescent="0.25">
      <c r="A23" s="4"/>
      <c r="B23" s="5" t="s">
        <v>28</v>
      </c>
      <c r="C23" s="4" t="s">
        <v>26</v>
      </c>
      <c r="D23" s="26">
        <v>4711</v>
      </c>
      <c r="E23" s="27"/>
      <c r="F23" s="26">
        <f t="shared" si="1"/>
        <v>0</v>
      </c>
      <c r="G23" s="26">
        <f>+E23+'[1]6 сар'!I21</f>
        <v>0</v>
      </c>
      <c r="H23" s="26">
        <f t="shared" si="0"/>
        <v>0</v>
      </c>
      <c r="I23" s="28"/>
      <c r="J23" s="29"/>
      <c r="K23" s="29"/>
      <c r="L23" s="29"/>
      <c r="M23" s="29"/>
      <c r="N23" s="29"/>
    </row>
    <row r="24" spans="1:14" ht="15" x14ac:dyDescent="0.25">
      <c r="A24" s="8" t="s">
        <v>29</v>
      </c>
      <c r="B24" s="9" t="s">
        <v>30</v>
      </c>
      <c r="C24" s="8"/>
      <c r="D24" s="30"/>
      <c r="E24" s="30"/>
      <c r="F24" s="30">
        <f>SUM(F17:F23)</f>
        <v>30730530</v>
      </c>
      <c r="G24" s="30"/>
      <c r="H24" s="30">
        <f>SUM(H17:H23)</f>
        <v>48709210</v>
      </c>
      <c r="I24" s="28"/>
      <c r="J24" s="29"/>
      <c r="K24" s="29"/>
      <c r="L24" s="29"/>
      <c r="M24" s="29"/>
      <c r="N24" s="29"/>
    </row>
    <row r="25" spans="1:14" x14ac:dyDescent="0.25">
      <c r="A25" s="4"/>
      <c r="B25" s="5" t="s">
        <v>31</v>
      </c>
      <c r="C25" s="10" t="s">
        <v>32</v>
      </c>
      <c r="D25" s="31">
        <v>79800</v>
      </c>
      <c r="E25" s="26">
        <v>30</v>
      </c>
      <c r="F25" s="26">
        <f>E25*D25</f>
        <v>2394000</v>
      </c>
      <c r="G25" s="26">
        <f>+E25+'[1]6 сар'!I23</f>
        <v>30</v>
      </c>
      <c r="H25" s="26">
        <f>G25*D25</f>
        <v>2394000</v>
      </c>
      <c r="I25" s="28"/>
      <c r="J25" s="29"/>
      <c r="K25" s="29"/>
      <c r="L25" s="29"/>
      <c r="M25" s="29"/>
      <c r="N25" s="29"/>
    </row>
    <row r="26" spans="1:14" x14ac:dyDescent="0.25">
      <c r="A26" s="4"/>
      <c r="B26" s="5" t="s">
        <v>33</v>
      </c>
      <c r="C26" s="11" t="s">
        <v>34</v>
      </c>
      <c r="D26" s="31">
        <v>30130</v>
      </c>
      <c r="E26" s="26">
        <v>90</v>
      </c>
      <c r="F26" s="26">
        <f t="shared" ref="F26:F28" si="2">E26*D26</f>
        <v>2711700</v>
      </c>
      <c r="G26" s="26">
        <f>+E26+'[1]6 сар'!I24</f>
        <v>90</v>
      </c>
      <c r="H26" s="26">
        <f>G26*D26</f>
        <v>2711700</v>
      </c>
      <c r="I26" s="28"/>
      <c r="J26" s="29"/>
      <c r="K26" s="29"/>
      <c r="L26" s="29"/>
      <c r="M26" s="29"/>
      <c r="N26" s="29"/>
    </row>
    <row r="27" spans="1:14" x14ac:dyDescent="0.25">
      <c r="A27" s="4"/>
      <c r="B27" s="5" t="s">
        <v>35</v>
      </c>
      <c r="C27" s="11" t="s">
        <v>36</v>
      </c>
      <c r="D27" s="32">
        <v>1200</v>
      </c>
      <c r="E27" s="26">
        <v>38</v>
      </c>
      <c r="F27" s="26">
        <f t="shared" si="2"/>
        <v>45600</v>
      </c>
      <c r="G27" s="26">
        <f>+E27+'[1]6 сар'!I25</f>
        <v>38</v>
      </c>
      <c r="H27" s="26">
        <f>G27*D27</f>
        <v>45600</v>
      </c>
      <c r="I27" s="28"/>
      <c r="J27" s="29"/>
      <c r="K27" s="29"/>
      <c r="L27" s="29"/>
      <c r="M27" s="29"/>
      <c r="N27" s="29"/>
    </row>
    <row r="28" spans="1:14" x14ac:dyDescent="0.25">
      <c r="A28" s="4"/>
      <c r="B28" s="5" t="s">
        <v>37</v>
      </c>
      <c r="C28" s="11" t="s">
        <v>36</v>
      </c>
      <c r="D28" s="32">
        <v>2300</v>
      </c>
      <c r="E28" s="26">
        <v>138</v>
      </c>
      <c r="F28" s="26">
        <f t="shared" si="2"/>
        <v>317400</v>
      </c>
      <c r="G28" s="26">
        <f>+E28+'[1]6 сар'!I26</f>
        <v>138</v>
      </c>
      <c r="H28" s="26">
        <f>G28*D28</f>
        <v>317400</v>
      </c>
      <c r="I28" s="28"/>
      <c r="J28" s="29"/>
      <c r="K28" s="29"/>
      <c r="L28" s="29"/>
      <c r="M28" s="29"/>
      <c r="N28" s="29"/>
    </row>
    <row r="29" spans="1:14" ht="15" x14ac:dyDescent="0.25">
      <c r="A29" s="8" t="s">
        <v>38</v>
      </c>
      <c r="B29" s="9" t="s">
        <v>39</v>
      </c>
      <c r="C29" s="8"/>
      <c r="D29" s="30"/>
      <c r="E29" s="30"/>
      <c r="F29" s="30">
        <f>SUM(F25:F28)</f>
        <v>5468700</v>
      </c>
      <c r="G29" s="30"/>
      <c r="H29" s="30">
        <f>SUM(H25:H28)</f>
        <v>5468700</v>
      </c>
      <c r="I29" s="28"/>
      <c r="J29" s="29"/>
      <c r="K29" s="29"/>
      <c r="L29" s="29"/>
      <c r="M29" s="29"/>
      <c r="N29" s="29"/>
    </row>
    <row r="30" spans="1:14" x14ac:dyDescent="0.25">
      <c r="A30" s="4"/>
      <c r="B30" s="5" t="s">
        <v>40</v>
      </c>
      <c r="C30" s="11" t="s">
        <v>26</v>
      </c>
      <c r="D30" s="32">
        <v>10500</v>
      </c>
      <c r="E30" s="27">
        <v>50</v>
      </c>
      <c r="F30" s="26">
        <f>E30*D30</f>
        <v>525000</v>
      </c>
      <c r="G30" s="27">
        <f>+E30+'[1]6 сар'!I28</f>
        <v>50</v>
      </c>
      <c r="H30" s="26">
        <f>G30*D30</f>
        <v>525000</v>
      </c>
      <c r="I30" s="28"/>
      <c r="J30" s="29"/>
      <c r="K30" s="29"/>
      <c r="L30" s="29"/>
      <c r="M30" s="29"/>
      <c r="N30" s="29"/>
    </row>
    <row r="31" spans="1:14" x14ac:dyDescent="0.25">
      <c r="A31" s="4"/>
      <c r="B31" s="5" t="s">
        <v>41</v>
      </c>
      <c r="C31" s="11" t="s">
        <v>26</v>
      </c>
      <c r="D31" s="32">
        <v>9021</v>
      </c>
      <c r="E31" s="27">
        <v>40</v>
      </c>
      <c r="F31" s="26">
        <f t="shared" ref="F31:F44" si="3">E31*D31</f>
        <v>360840</v>
      </c>
      <c r="G31" s="27">
        <f>+E31+'[1]6 сар'!I29</f>
        <v>50</v>
      </c>
      <c r="H31" s="26">
        <f>G31*D31</f>
        <v>451050</v>
      </c>
      <c r="I31" s="28"/>
      <c r="J31" s="29"/>
      <c r="K31" s="29"/>
      <c r="L31" s="29"/>
      <c r="M31" s="29"/>
      <c r="N31" s="29"/>
    </row>
    <row r="32" spans="1:14" x14ac:dyDescent="0.25">
      <c r="A32" s="4"/>
      <c r="B32" s="5" t="s">
        <v>42</v>
      </c>
      <c r="C32" s="11" t="s">
        <v>26</v>
      </c>
      <c r="D32" s="32">
        <v>9021</v>
      </c>
      <c r="E32" s="27">
        <v>200</v>
      </c>
      <c r="F32" s="26">
        <f t="shared" si="3"/>
        <v>1804200</v>
      </c>
      <c r="G32" s="27">
        <f>+E32+'[1]6 сар'!I30</f>
        <v>250</v>
      </c>
      <c r="H32" s="26">
        <f>G32*D32</f>
        <v>2255250</v>
      </c>
      <c r="I32" s="28"/>
      <c r="J32" s="29"/>
      <c r="K32" s="29"/>
      <c r="L32" s="29"/>
      <c r="M32" s="29"/>
      <c r="N32" s="29"/>
    </row>
    <row r="33" spans="1:14" x14ac:dyDescent="0.25">
      <c r="A33" s="4"/>
      <c r="B33" s="5" t="s">
        <v>43</v>
      </c>
      <c r="C33" s="11" t="s">
        <v>26</v>
      </c>
      <c r="D33" s="32">
        <v>8201.7138752052542</v>
      </c>
      <c r="E33" s="27">
        <v>35</v>
      </c>
      <c r="F33" s="26">
        <f t="shared" si="3"/>
        <v>287059.9856321839</v>
      </c>
      <c r="G33" s="27">
        <f>+E33+'[1]6 сар'!I31</f>
        <v>40</v>
      </c>
      <c r="H33" s="26">
        <f>G33*D33</f>
        <v>328068.55500821018</v>
      </c>
      <c r="I33" s="28"/>
      <c r="J33" s="29"/>
      <c r="K33" s="29"/>
      <c r="L33" s="29"/>
      <c r="M33" s="29"/>
      <c r="N33" s="29"/>
    </row>
    <row r="34" spans="1:14" x14ac:dyDescent="0.25">
      <c r="A34" s="4"/>
      <c r="B34" s="5" t="s">
        <v>44</v>
      </c>
      <c r="C34" s="11" t="s">
        <v>26</v>
      </c>
      <c r="D34" s="32">
        <v>11500</v>
      </c>
      <c r="E34" s="27"/>
      <c r="F34" s="26">
        <f t="shared" si="3"/>
        <v>0</v>
      </c>
      <c r="G34" s="27">
        <f>+E34+'[1]6 сар'!I32</f>
        <v>0</v>
      </c>
      <c r="H34" s="26">
        <f t="shared" ref="H34:H43" si="4">G34*D34</f>
        <v>0</v>
      </c>
      <c r="I34" s="28"/>
      <c r="J34" s="29"/>
      <c r="K34" s="29"/>
      <c r="L34" s="29"/>
      <c r="M34" s="29"/>
      <c r="N34" s="29"/>
    </row>
    <row r="35" spans="1:14" x14ac:dyDescent="0.25">
      <c r="A35" s="4"/>
      <c r="B35" s="5" t="s">
        <v>45</v>
      </c>
      <c r="C35" s="4" t="s">
        <v>26</v>
      </c>
      <c r="D35" s="26">
        <v>11681.547619047618</v>
      </c>
      <c r="E35" s="27"/>
      <c r="F35" s="26">
        <f t="shared" si="3"/>
        <v>0</v>
      </c>
      <c r="G35" s="27">
        <f>+E35+'[1]6 сар'!I33</f>
        <v>0</v>
      </c>
      <c r="H35" s="26">
        <f t="shared" si="4"/>
        <v>0</v>
      </c>
      <c r="I35" s="28"/>
      <c r="J35" s="29"/>
      <c r="K35" s="29"/>
      <c r="L35" s="29"/>
      <c r="M35" s="29"/>
      <c r="N35" s="29"/>
    </row>
    <row r="36" spans="1:14" x14ac:dyDescent="0.25">
      <c r="A36" s="4"/>
      <c r="B36" s="5" t="s">
        <v>46</v>
      </c>
      <c r="C36" s="11" t="s">
        <v>26</v>
      </c>
      <c r="D36" s="32">
        <v>500</v>
      </c>
      <c r="E36" s="27"/>
      <c r="F36" s="26">
        <f t="shared" si="3"/>
        <v>0</v>
      </c>
      <c r="G36" s="27">
        <f>+E36+'[1]6 сар'!I34</f>
        <v>0</v>
      </c>
      <c r="H36" s="26">
        <f t="shared" si="4"/>
        <v>0</v>
      </c>
      <c r="I36" s="28"/>
      <c r="J36" s="29"/>
      <c r="K36" s="29"/>
      <c r="L36" s="29"/>
      <c r="M36" s="29"/>
      <c r="N36" s="29"/>
    </row>
    <row r="37" spans="1:14" x14ac:dyDescent="0.25">
      <c r="A37" s="4"/>
      <c r="B37" s="5" t="s">
        <v>47</v>
      </c>
      <c r="C37" s="11" t="s">
        <v>26</v>
      </c>
      <c r="D37" s="32">
        <v>500</v>
      </c>
      <c r="E37" s="27"/>
      <c r="F37" s="26">
        <f t="shared" si="3"/>
        <v>0</v>
      </c>
      <c r="G37" s="27">
        <f>+E37+'[1]6 сар'!I35</f>
        <v>0</v>
      </c>
      <c r="H37" s="26">
        <f t="shared" si="4"/>
        <v>0</v>
      </c>
      <c r="I37" s="28"/>
      <c r="J37" s="29"/>
      <c r="K37" s="29"/>
      <c r="L37" s="29"/>
      <c r="M37" s="29"/>
      <c r="N37" s="29"/>
    </row>
    <row r="38" spans="1:14" x14ac:dyDescent="0.25">
      <c r="A38" s="4"/>
      <c r="B38" s="5" t="s">
        <v>48</v>
      </c>
      <c r="C38" s="11" t="s">
        <v>26</v>
      </c>
      <c r="D38" s="32">
        <v>8202</v>
      </c>
      <c r="E38" s="27"/>
      <c r="F38" s="26">
        <f t="shared" si="3"/>
        <v>0</v>
      </c>
      <c r="G38" s="27">
        <f>+E38+'[1]6 сар'!I36</f>
        <v>0</v>
      </c>
      <c r="H38" s="26">
        <f t="shared" si="4"/>
        <v>0</v>
      </c>
      <c r="I38" s="28"/>
      <c r="J38" s="29"/>
      <c r="K38" s="29"/>
      <c r="L38" s="29"/>
      <c r="M38" s="29"/>
      <c r="N38" s="29"/>
    </row>
    <row r="39" spans="1:14" x14ac:dyDescent="0.25">
      <c r="A39" s="4"/>
      <c r="B39" s="5" t="s">
        <v>49</v>
      </c>
      <c r="C39" s="11" t="s">
        <v>26</v>
      </c>
      <c r="D39" s="32">
        <v>12000</v>
      </c>
      <c r="E39" s="27"/>
      <c r="F39" s="26">
        <f t="shared" si="3"/>
        <v>0</v>
      </c>
      <c r="G39" s="27">
        <f>+E39+'[1]6 сар'!I37</f>
        <v>0</v>
      </c>
      <c r="H39" s="26">
        <f t="shared" si="4"/>
        <v>0</v>
      </c>
      <c r="I39" s="28"/>
      <c r="J39" s="29"/>
      <c r="K39" s="29"/>
      <c r="L39" s="29"/>
      <c r="M39" s="29"/>
      <c r="N39" s="29"/>
    </row>
    <row r="40" spans="1:14" x14ac:dyDescent="0.25">
      <c r="A40" s="4"/>
      <c r="B40" s="5" t="s">
        <v>50</v>
      </c>
      <c r="C40" s="11" t="s">
        <v>26</v>
      </c>
      <c r="D40" s="32">
        <v>5500</v>
      </c>
      <c r="E40" s="27"/>
      <c r="F40" s="26">
        <f t="shared" si="3"/>
        <v>0</v>
      </c>
      <c r="G40" s="27">
        <f>+E40+'[1]6 сар'!I38</f>
        <v>0</v>
      </c>
      <c r="H40" s="26">
        <f t="shared" si="4"/>
        <v>0</v>
      </c>
      <c r="I40" s="28"/>
      <c r="J40" s="29"/>
      <c r="K40" s="29"/>
      <c r="L40" s="29"/>
      <c r="M40" s="29"/>
      <c r="N40" s="29"/>
    </row>
    <row r="41" spans="1:14" x14ac:dyDescent="0.25">
      <c r="A41" s="4"/>
      <c r="B41" s="5" t="s">
        <v>51</v>
      </c>
      <c r="C41" s="7" t="s">
        <v>52</v>
      </c>
      <c r="D41" s="27">
        <v>3466.66</v>
      </c>
      <c r="E41" s="33">
        <v>80</v>
      </c>
      <c r="F41" s="26">
        <f t="shared" si="3"/>
        <v>277332.8</v>
      </c>
      <c r="G41" s="27">
        <f>+E41+'[1]6 сар'!I39</f>
        <v>80</v>
      </c>
      <c r="H41" s="26">
        <f>G41*D41</f>
        <v>277332.8</v>
      </c>
      <c r="I41" s="28"/>
      <c r="J41" s="29"/>
      <c r="K41" s="29"/>
      <c r="L41" s="29"/>
      <c r="M41" s="29"/>
      <c r="N41" s="29"/>
    </row>
    <row r="42" spans="1:14" x14ac:dyDescent="0.25">
      <c r="A42" s="4"/>
      <c r="B42" s="5" t="s">
        <v>53</v>
      </c>
      <c r="C42" s="7" t="s">
        <v>54</v>
      </c>
      <c r="D42" s="27">
        <v>25000</v>
      </c>
      <c r="E42" s="33"/>
      <c r="F42" s="26">
        <f t="shared" si="3"/>
        <v>0</v>
      </c>
      <c r="G42" s="27">
        <f>+E42+'[1]6 сар'!I40</f>
        <v>0</v>
      </c>
      <c r="H42" s="26">
        <f t="shared" si="4"/>
        <v>0</v>
      </c>
      <c r="I42" s="28"/>
      <c r="J42" s="29"/>
      <c r="K42" s="29"/>
      <c r="L42" s="29"/>
      <c r="M42" s="29"/>
      <c r="N42" s="29"/>
    </row>
    <row r="43" spans="1:14" x14ac:dyDescent="0.25">
      <c r="A43" s="4"/>
      <c r="B43" s="5" t="s">
        <v>55</v>
      </c>
      <c r="C43" s="7" t="s">
        <v>36</v>
      </c>
      <c r="D43" s="27">
        <v>86966</v>
      </c>
      <c r="E43" s="33"/>
      <c r="F43" s="26">
        <f t="shared" si="3"/>
        <v>0</v>
      </c>
      <c r="G43" s="27">
        <f>+E43+'[1]6 сар'!I41</f>
        <v>0</v>
      </c>
      <c r="H43" s="26">
        <f t="shared" si="4"/>
        <v>0</v>
      </c>
      <c r="I43" s="28"/>
      <c r="J43" s="29"/>
      <c r="K43" s="29"/>
      <c r="L43" s="29"/>
      <c r="M43" s="29"/>
      <c r="N43" s="29"/>
    </row>
    <row r="44" spans="1:14" x14ac:dyDescent="0.25">
      <c r="A44" s="4"/>
      <c r="B44" s="5" t="s">
        <v>56</v>
      </c>
      <c r="C44" s="4" t="s">
        <v>26</v>
      </c>
      <c r="D44" s="26">
        <v>3000</v>
      </c>
      <c r="E44" s="27">
        <v>230</v>
      </c>
      <c r="F44" s="26">
        <f t="shared" si="3"/>
        <v>690000</v>
      </c>
      <c r="G44" s="27">
        <v>380</v>
      </c>
      <c r="H44" s="26">
        <f>G44*D44</f>
        <v>1140000</v>
      </c>
      <c r="I44" s="28"/>
      <c r="J44" s="29"/>
      <c r="K44" s="29"/>
      <c r="L44" s="29"/>
      <c r="M44" s="29"/>
      <c r="N44" s="29"/>
    </row>
    <row r="45" spans="1:14" ht="15" x14ac:dyDescent="0.25">
      <c r="A45" s="8" t="s">
        <v>57</v>
      </c>
      <c r="B45" s="9" t="s">
        <v>58</v>
      </c>
      <c r="C45" s="8"/>
      <c r="D45" s="30"/>
      <c r="E45" s="30"/>
      <c r="F45" s="30">
        <f>SUM(F30:F44)</f>
        <v>3944432.7856321838</v>
      </c>
      <c r="G45" s="30"/>
      <c r="H45" s="30">
        <f>SUM(H30:H44)</f>
        <v>4976701.3550082101</v>
      </c>
      <c r="I45" s="28"/>
      <c r="J45" s="29"/>
      <c r="K45" s="29"/>
      <c r="L45" s="29"/>
      <c r="M45" s="29"/>
      <c r="N45" s="29"/>
    </row>
    <row r="46" spans="1:14" ht="15" x14ac:dyDescent="0.25">
      <c r="A46" s="8" t="s">
        <v>59</v>
      </c>
      <c r="B46" s="9" t="s">
        <v>60</v>
      </c>
      <c r="C46" s="8"/>
      <c r="D46" s="30"/>
      <c r="E46" s="30"/>
      <c r="F46" s="30">
        <f>+F24+F45+F29</f>
        <v>40143662.785632186</v>
      </c>
      <c r="G46" s="30"/>
      <c r="H46" s="30">
        <f>+H24+H29+H45</f>
        <v>59154611.355008207</v>
      </c>
      <c r="I46" s="28"/>
      <c r="J46" s="29"/>
      <c r="K46" s="29"/>
      <c r="L46" s="29"/>
      <c r="M46" s="29"/>
      <c r="N46" s="29"/>
    </row>
    <row r="47" spans="1:14" x14ac:dyDescent="0.25">
      <c r="A47" s="4"/>
      <c r="B47" s="5" t="s">
        <v>61</v>
      </c>
      <c r="C47" s="11" t="s">
        <v>15</v>
      </c>
      <c r="D47" s="32">
        <v>10440</v>
      </c>
      <c r="E47" s="27">
        <v>750</v>
      </c>
      <c r="F47" s="26">
        <f>+E47*D47</f>
        <v>7830000</v>
      </c>
      <c r="G47" s="27">
        <f>+E47+'[1]6 сар'!I45</f>
        <v>1775</v>
      </c>
      <c r="H47" s="26">
        <f>G47*D47</f>
        <v>18531000</v>
      </c>
      <c r="I47" s="28"/>
      <c r="J47" s="29"/>
      <c r="K47" s="29"/>
      <c r="L47" s="29"/>
      <c r="M47" s="29"/>
      <c r="N47" s="29"/>
    </row>
    <row r="48" spans="1:14" x14ac:dyDescent="0.25">
      <c r="A48" s="4"/>
      <c r="B48" s="12" t="s">
        <v>62</v>
      </c>
      <c r="C48" s="11" t="s">
        <v>63</v>
      </c>
      <c r="D48" s="32">
        <v>1248666.7</v>
      </c>
      <c r="E48" s="27"/>
      <c r="F48" s="26">
        <f>+E48*D48</f>
        <v>0</v>
      </c>
      <c r="G48" s="27">
        <f>+E48+'[1]6 сар'!I46</f>
        <v>75</v>
      </c>
      <c r="H48" s="26">
        <f>G48*D48</f>
        <v>93650002.5</v>
      </c>
      <c r="I48" s="28"/>
      <c r="J48" s="29"/>
      <c r="K48" s="29"/>
      <c r="L48" s="29"/>
      <c r="M48" s="29"/>
      <c r="N48" s="29"/>
    </row>
    <row r="49" spans="1:16" x14ac:dyDescent="0.25">
      <c r="A49" s="4"/>
      <c r="B49" s="5" t="s">
        <v>64</v>
      </c>
      <c r="C49" s="11" t="s">
        <v>26</v>
      </c>
      <c r="D49" s="32">
        <v>105795.82</v>
      </c>
      <c r="E49" s="27"/>
      <c r="F49" s="26">
        <f>+E49*D49</f>
        <v>0</v>
      </c>
      <c r="G49" s="27">
        <f>+E49+'[1]6 сар'!I47</f>
        <v>64</v>
      </c>
      <c r="H49" s="26">
        <f>G49*D49</f>
        <v>6770932.4800000004</v>
      </c>
      <c r="I49" s="28"/>
      <c r="J49" s="29"/>
      <c r="K49" s="29"/>
      <c r="L49" s="29"/>
      <c r="M49" s="29"/>
      <c r="N49" s="29"/>
    </row>
    <row r="50" spans="1:16" ht="28.5" x14ac:dyDescent="0.25">
      <c r="A50" s="4"/>
      <c r="B50" s="5" t="s">
        <v>65</v>
      </c>
      <c r="C50" s="11" t="s">
        <v>66</v>
      </c>
      <c r="D50" s="32">
        <v>1500000</v>
      </c>
      <c r="E50" s="27"/>
      <c r="F50" s="26">
        <f>+E50*D50</f>
        <v>0</v>
      </c>
      <c r="G50" s="27">
        <f>+E50+'[1]6 сар'!I48</f>
        <v>0</v>
      </c>
      <c r="H50" s="26">
        <f>G50*D50</f>
        <v>0</v>
      </c>
      <c r="I50" s="28"/>
      <c r="J50" s="29"/>
      <c r="K50" s="29"/>
      <c r="L50" s="29"/>
      <c r="M50" s="29"/>
      <c r="N50" s="29"/>
    </row>
    <row r="51" spans="1:16" ht="15" x14ac:dyDescent="0.25">
      <c r="A51" s="8" t="s">
        <v>67</v>
      </c>
      <c r="B51" s="9" t="s">
        <v>13</v>
      </c>
      <c r="C51" s="13"/>
      <c r="D51" s="30"/>
      <c r="E51" s="30"/>
      <c r="F51" s="30">
        <f>SUM(F47:F50)</f>
        <v>7830000</v>
      </c>
      <c r="G51" s="30"/>
      <c r="H51" s="30">
        <f>SUM(H47:H50)</f>
        <v>118951934.98</v>
      </c>
      <c r="I51" s="28"/>
      <c r="J51" s="29"/>
      <c r="K51" s="29"/>
      <c r="L51" s="29"/>
      <c r="M51" s="29"/>
      <c r="N51" s="29"/>
    </row>
    <row r="52" spans="1:16" x14ac:dyDescent="0.25">
      <c r="A52" s="4"/>
      <c r="B52" s="5" t="s">
        <v>68</v>
      </c>
      <c r="C52" s="4" t="s">
        <v>69</v>
      </c>
      <c r="D52" s="26">
        <v>630</v>
      </c>
      <c r="E52" s="27">
        <v>2500</v>
      </c>
      <c r="F52" s="26">
        <f>+E52*D52</f>
        <v>1575000</v>
      </c>
      <c r="G52" s="27">
        <f>+E52+'[1]6 сар'!I50</f>
        <v>5000</v>
      </c>
      <c r="H52" s="26">
        <f>G52*D52</f>
        <v>3150000</v>
      </c>
      <c r="I52" s="28"/>
      <c r="J52" s="29"/>
      <c r="K52" s="29"/>
      <c r="L52" s="29"/>
      <c r="M52" s="29"/>
      <c r="N52" s="29"/>
    </row>
    <row r="53" spans="1:16" x14ac:dyDescent="0.25">
      <c r="A53" s="4"/>
      <c r="B53" s="5" t="s">
        <v>70</v>
      </c>
      <c r="C53" s="4" t="s">
        <v>69</v>
      </c>
      <c r="D53" s="26">
        <v>630</v>
      </c>
      <c r="E53" s="27">
        <v>5000</v>
      </c>
      <c r="F53" s="26">
        <f t="shared" ref="F53:F55" si="5">+E53*D53</f>
        <v>3150000</v>
      </c>
      <c r="G53" s="27">
        <f>+E53+'[1]6 сар'!I51</f>
        <v>9500</v>
      </c>
      <c r="H53" s="26">
        <f>G53*D53</f>
        <v>5985000</v>
      </c>
      <c r="I53" s="28"/>
      <c r="J53" s="29"/>
      <c r="K53" s="29"/>
      <c r="L53" s="29"/>
      <c r="M53" s="29"/>
      <c r="N53" s="29"/>
    </row>
    <row r="54" spans="1:16" x14ac:dyDescent="0.25">
      <c r="A54" s="4"/>
      <c r="B54" s="5" t="s">
        <v>71</v>
      </c>
      <c r="C54" s="4" t="s">
        <v>69</v>
      </c>
      <c r="D54" s="26">
        <v>750</v>
      </c>
      <c r="E54" s="27">
        <v>500</v>
      </c>
      <c r="F54" s="26">
        <f t="shared" si="5"/>
        <v>375000</v>
      </c>
      <c r="G54" s="27">
        <f>+E54+'[1]6 сар'!I52</f>
        <v>4000</v>
      </c>
      <c r="H54" s="26">
        <f>G54*D54</f>
        <v>3000000</v>
      </c>
      <c r="I54" s="28"/>
      <c r="J54" s="29"/>
      <c r="K54" s="29"/>
      <c r="L54" s="29"/>
      <c r="M54" s="29"/>
      <c r="N54" s="29"/>
    </row>
    <row r="55" spans="1:16" x14ac:dyDescent="0.25">
      <c r="A55" s="4"/>
      <c r="B55" s="5" t="s">
        <v>72</v>
      </c>
      <c r="C55" s="10" t="s">
        <v>73</v>
      </c>
      <c r="D55" s="31">
        <v>160000</v>
      </c>
      <c r="E55" s="27">
        <v>50</v>
      </c>
      <c r="F55" s="26">
        <f t="shared" si="5"/>
        <v>8000000</v>
      </c>
      <c r="G55" s="27">
        <f>+E55+'[1]6 сар'!I53</f>
        <v>50</v>
      </c>
      <c r="H55" s="26">
        <f>G55*D55</f>
        <v>8000000</v>
      </c>
      <c r="I55" s="28"/>
      <c r="J55" s="29"/>
      <c r="K55" s="29"/>
      <c r="L55" s="29"/>
      <c r="M55" s="29"/>
      <c r="N55" s="29"/>
    </row>
    <row r="56" spans="1:16" ht="15" x14ac:dyDescent="0.25">
      <c r="A56" s="8" t="s">
        <v>74</v>
      </c>
      <c r="B56" s="9" t="s">
        <v>75</v>
      </c>
      <c r="C56" s="8"/>
      <c r="D56" s="30"/>
      <c r="E56" s="30"/>
      <c r="F56" s="30">
        <f>SUM(F52:F55)</f>
        <v>13100000</v>
      </c>
      <c r="G56" s="30"/>
      <c r="H56" s="30">
        <f>SUM(H52:H55)</f>
        <v>20135000</v>
      </c>
      <c r="I56" s="28"/>
      <c r="J56" s="29"/>
      <c r="K56" s="29"/>
      <c r="L56" s="29"/>
      <c r="M56" s="29"/>
      <c r="N56" s="29"/>
    </row>
    <row r="57" spans="1:16" x14ac:dyDescent="0.25">
      <c r="A57" s="4"/>
      <c r="B57" s="5" t="s">
        <v>76</v>
      </c>
      <c r="C57" s="7" t="s">
        <v>69</v>
      </c>
      <c r="D57" s="26">
        <v>50000</v>
      </c>
      <c r="E57" s="26"/>
      <c r="F57" s="26">
        <f>+E57*D57</f>
        <v>0</v>
      </c>
      <c r="G57" s="26">
        <f>+E57+'[1]6 сар'!I55</f>
        <v>0</v>
      </c>
      <c r="H57" s="26">
        <f>G57*D57</f>
        <v>0</v>
      </c>
      <c r="I57" s="28"/>
      <c r="J57" s="29"/>
      <c r="K57" s="29"/>
      <c r="L57" s="29"/>
      <c r="M57" s="29"/>
      <c r="N57" s="29"/>
    </row>
    <row r="58" spans="1:16" ht="28.5" x14ac:dyDescent="0.25">
      <c r="A58" s="4"/>
      <c r="B58" s="5" t="s">
        <v>77</v>
      </c>
      <c r="C58" s="7" t="s">
        <v>69</v>
      </c>
      <c r="D58" s="27">
        <v>400000</v>
      </c>
      <c r="E58" s="27"/>
      <c r="F58" s="26">
        <f>+E58*D58</f>
        <v>0</v>
      </c>
      <c r="G58" s="26">
        <f>+E58+'[1]6 сар'!I56</f>
        <v>0</v>
      </c>
      <c r="H58" s="26">
        <f>G58*D58</f>
        <v>0</v>
      </c>
      <c r="I58" s="28"/>
      <c r="J58" s="29"/>
      <c r="K58" s="29"/>
      <c r="L58" s="29"/>
      <c r="M58" s="29"/>
      <c r="N58" s="29"/>
    </row>
    <row r="59" spans="1:16" ht="15" x14ac:dyDescent="0.25">
      <c r="A59" s="8" t="s">
        <v>78</v>
      </c>
      <c r="B59" s="9" t="s">
        <v>79</v>
      </c>
      <c r="C59" s="8"/>
      <c r="D59" s="30"/>
      <c r="E59" s="34"/>
      <c r="F59" s="30">
        <f>SUM(F57:F58)</f>
        <v>0</v>
      </c>
      <c r="G59" s="34"/>
      <c r="H59" s="30">
        <f>SUM(H57:H58)</f>
        <v>0</v>
      </c>
      <c r="I59" s="28"/>
      <c r="J59" s="29"/>
      <c r="K59" s="29"/>
      <c r="L59" s="29"/>
      <c r="M59" s="29"/>
      <c r="N59" s="29"/>
    </row>
    <row r="60" spans="1:16" ht="30" x14ac:dyDescent="0.25">
      <c r="A60" s="8" t="s">
        <v>80</v>
      </c>
      <c r="B60" s="9" t="s">
        <v>81</v>
      </c>
      <c r="C60" s="8"/>
      <c r="D60" s="30"/>
      <c r="E60" s="30"/>
      <c r="F60" s="30">
        <f>+F16+F46+F51+F56+F59</f>
        <v>61073662.785632186</v>
      </c>
      <c r="G60" s="30"/>
      <c r="H60" s="30">
        <f>+H16+H46+H51+H56+H59</f>
        <v>212626896.3350082</v>
      </c>
      <c r="I60" s="28"/>
      <c r="J60" s="29"/>
      <c r="K60" s="29"/>
      <c r="L60" s="29"/>
      <c r="M60" s="29"/>
      <c r="N60" s="29"/>
      <c r="P60" s="29"/>
    </row>
    <row r="61" spans="1:16" ht="28.5" x14ac:dyDescent="0.25">
      <c r="A61" s="4"/>
      <c r="B61" s="14" t="s">
        <v>82</v>
      </c>
      <c r="C61" s="10" t="s">
        <v>52</v>
      </c>
      <c r="D61" s="31">
        <v>5000</v>
      </c>
      <c r="E61" s="27">
        <v>150</v>
      </c>
      <c r="F61" s="26">
        <f>+E61*D61</f>
        <v>750000</v>
      </c>
      <c r="G61" s="27">
        <f>+E61+'[1]6 сар'!I59</f>
        <v>150</v>
      </c>
      <c r="H61" s="26">
        <f>G61*D61</f>
        <v>750000</v>
      </c>
      <c r="I61" s="28"/>
      <c r="J61" s="29"/>
      <c r="K61" s="29"/>
      <c r="L61" s="29"/>
      <c r="M61" s="29"/>
      <c r="N61" s="29"/>
    </row>
    <row r="62" spans="1:16" ht="28.5" x14ac:dyDescent="0.25">
      <c r="A62" s="4"/>
      <c r="B62" s="14" t="s">
        <v>83</v>
      </c>
      <c r="C62" s="10" t="s">
        <v>52</v>
      </c>
      <c r="D62" s="31">
        <v>6000</v>
      </c>
      <c r="E62" s="27">
        <v>250</v>
      </c>
      <c r="F62" s="26">
        <f t="shared" ref="F62:F80" si="6">+E62*D62</f>
        <v>1500000</v>
      </c>
      <c r="G62" s="27">
        <f>+E62+'[1]6 сар'!I60</f>
        <v>250</v>
      </c>
      <c r="H62" s="26">
        <f>G62*D62</f>
        <v>1500000</v>
      </c>
      <c r="I62" s="28"/>
      <c r="J62" s="29"/>
      <c r="K62" s="29"/>
      <c r="L62" s="29"/>
      <c r="M62" s="29"/>
      <c r="N62" s="29"/>
      <c r="O62" s="29"/>
    </row>
    <row r="63" spans="1:16" x14ac:dyDescent="0.25">
      <c r="A63" s="4"/>
      <c r="B63" s="14" t="s">
        <v>84</v>
      </c>
      <c r="C63" s="10" t="s">
        <v>52</v>
      </c>
      <c r="D63" s="31">
        <v>9000</v>
      </c>
      <c r="E63" s="27">
        <v>40</v>
      </c>
      <c r="F63" s="26">
        <f t="shared" si="6"/>
        <v>360000</v>
      </c>
      <c r="G63" s="27">
        <f>+E63+'[1]6 сар'!I61</f>
        <v>40</v>
      </c>
      <c r="H63" s="26">
        <f>G63*D63</f>
        <v>360000</v>
      </c>
      <c r="I63" s="28"/>
      <c r="J63" s="29"/>
      <c r="K63" s="29"/>
      <c r="L63" s="29"/>
      <c r="M63" s="29"/>
      <c r="N63" s="29"/>
    </row>
    <row r="64" spans="1:16" x14ac:dyDescent="0.25">
      <c r="A64" s="4"/>
      <c r="B64" s="14" t="s">
        <v>85</v>
      </c>
      <c r="C64" s="10" t="s">
        <v>52</v>
      </c>
      <c r="D64" s="31">
        <v>27000</v>
      </c>
      <c r="E64" s="27">
        <v>50</v>
      </c>
      <c r="F64" s="26">
        <f t="shared" si="6"/>
        <v>1350000</v>
      </c>
      <c r="G64" s="27">
        <f>+E64+'[1]6 сар'!I62</f>
        <v>50</v>
      </c>
      <c r="H64" s="26">
        <f>G64*D64</f>
        <v>1350000</v>
      </c>
      <c r="I64" s="28"/>
      <c r="J64" s="29"/>
      <c r="K64" s="29"/>
      <c r="L64" s="29"/>
      <c r="M64" s="29"/>
      <c r="N64" s="29"/>
    </row>
    <row r="65" spans="1:14" x14ac:dyDescent="0.25">
      <c r="A65" s="4"/>
      <c r="B65" s="14" t="s">
        <v>86</v>
      </c>
      <c r="C65" s="10" t="s">
        <v>52</v>
      </c>
      <c r="D65" s="31">
        <v>25000</v>
      </c>
      <c r="E65" s="27">
        <v>150</v>
      </c>
      <c r="F65" s="26">
        <f t="shared" si="6"/>
        <v>3750000</v>
      </c>
      <c r="G65" s="27">
        <f>+E65+'[1]6 сар'!I63</f>
        <v>150</v>
      </c>
      <c r="H65" s="26">
        <f>G65*D65</f>
        <v>3750000</v>
      </c>
      <c r="I65" s="28"/>
      <c r="J65" s="29"/>
      <c r="K65" s="29"/>
      <c r="L65" s="29"/>
      <c r="M65" s="29"/>
      <c r="N65" s="29"/>
    </row>
    <row r="66" spans="1:14" x14ac:dyDescent="0.25">
      <c r="A66" s="4"/>
      <c r="B66" s="14" t="s">
        <v>87</v>
      </c>
      <c r="C66" s="10" t="s">
        <v>52</v>
      </c>
      <c r="D66" s="31">
        <v>35000</v>
      </c>
      <c r="E66" s="27"/>
      <c r="F66" s="26">
        <f t="shared" si="6"/>
        <v>0</v>
      </c>
      <c r="G66" s="27">
        <f>+E66+'[1]6 сар'!I64</f>
        <v>0</v>
      </c>
      <c r="H66" s="26">
        <f t="shared" ref="H66:H79" si="7">G66*D66</f>
        <v>0</v>
      </c>
      <c r="I66" s="28"/>
      <c r="J66" s="29"/>
      <c r="K66" s="29"/>
      <c r="L66" s="29"/>
      <c r="M66" s="29"/>
      <c r="N66" s="29"/>
    </row>
    <row r="67" spans="1:14" x14ac:dyDescent="0.25">
      <c r="A67" s="4"/>
      <c r="B67" s="14" t="s">
        <v>88</v>
      </c>
      <c r="C67" s="10" t="s">
        <v>52</v>
      </c>
      <c r="D67" s="31">
        <v>20000</v>
      </c>
      <c r="E67" s="27">
        <v>340</v>
      </c>
      <c r="F67" s="26">
        <f t="shared" si="6"/>
        <v>6800000</v>
      </c>
      <c r="G67" s="27">
        <f>+E67+'[1]6 сар'!I65</f>
        <v>340</v>
      </c>
      <c r="H67" s="26">
        <f>G67*D67</f>
        <v>6800000</v>
      </c>
      <c r="I67" s="28"/>
      <c r="J67" s="29"/>
      <c r="K67" s="29"/>
      <c r="L67" s="29"/>
      <c r="M67" s="29"/>
      <c r="N67" s="29"/>
    </row>
    <row r="68" spans="1:14" x14ac:dyDescent="0.25">
      <c r="A68" s="4"/>
      <c r="B68" s="14" t="s">
        <v>89</v>
      </c>
      <c r="C68" s="10" t="s">
        <v>52</v>
      </c>
      <c r="D68" s="31">
        <v>30000</v>
      </c>
      <c r="E68" s="27"/>
      <c r="F68" s="26">
        <f t="shared" si="6"/>
        <v>0</v>
      </c>
      <c r="G68" s="27">
        <f>+E68+'[1]6 сар'!I66</f>
        <v>0</v>
      </c>
      <c r="H68" s="26">
        <f t="shared" si="7"/>
        <v>0</v>
      </c>
      <c r="I68" s="28"/>
      <c r="J68" s="29"/>
      <c r="K68" s="29"/>
      <c r="L68" s="29"/>
      <c r="M68" s="29"/>
      <c r="N68" s="29"/>
    </row>
    <row r="69" spans="1:14" x14ac:dyDescent="0.25">
      <c r="A69" s="4"/>
      <c r="B69" s="14" t="s">
        <v>90</v>
      </c>
      <c r="C69" s="10" t="s">
        <v>52</v>
      </c>
      <c r="D69" s="31">
        <v>10000</v>
      </c>
      <c r="E69" s="27"/>
      <c r="F69" s="26">
        <f t="shared" si="6"/>
        <v>0</v>
      </c>
      <c r="G69" s="27">
        <f>+E69+'[1]6 сар'!I67</f>
        <v>0</v>
      </c>
      <c r="H69" s="26">
        <f t="shared" si="7"/>
        <v>0</v>
      </c>
      <c r="I69" s="28"/>
      <c r="J69" s="29"/>
      <c r="K69" s="29"/>
      <c r="L69" s="29"/>
      <c r="M69" s="29"/>
      <c r="N69" s="29"/>
    </row>
    <row r="70" spans="1:14" x14ac:dyDescent="0.25">
      <c r="A70" s="4"/>
      <c r="B70" s="14" t="s">
        <v>91</v>
      </c>
      <c r="C70" s="10" t="s">
        <v>52</v>
      </c>
      <c r="D70" s="31">
        <v>10000</v>
      </c>
      <c r="E70" s="27"/>
      <c r="F70" s="26">
        <f t="shared" si="6"/>
        <v>0</v>
      </c>
      <c r="G70" s="27">
        <f>+E70+'[1]6 сар'!I68</f>
        <v>0</v>
      </c>
      <c r="H70" s="26">
        <f t="shared" si="7"/>
        <v>0</v>
      </c>
      <c r="I70" s="28"/>
      <c r="J70" s="29"/>
      <c r="K70" s="29"/>
      <c r="L70" s="29"/>
      <c r="M70" s="29"/>
      <c r="N70" s="29"/>
    </row>
    <row r="71" spans="1:14" x14ac:dyDescent="0.25">
      <c r="A71" s="4"/>
      <c r="B71" s="14" t="s">
        <v>92</v>
      </c>
      <c r="C71" s="10" t="s">
        <v>52</v>
      </c>
      <c r="D71" s="31">
        <v>10000</v>
      </c>
      <c r="E71" s="27"/>
      <c r="F71" s="26">
        <f t="shared" si="6"/>
        <v>0</v>
      </c>
      <c r="G71" s="27">
        <f>+E71+'[1]6 сар'!I69</f>
        <v>0</v>
      </c>
      <c r="H71" s="26">
        <f t="shared" si="7"/>
        <v>0</v>
      </c>
      <c r="I71" s="28"/>
      <c r="J71" s="29"/>
      <c r="K71" s="29"/>
      <c r="L71" s="29"/>
      <c r="M71" s="29"/>
      <c r="N71" s="29"/>
    </row>
    <row r="72" spans="1:14" x14ac:dyDescent="0.25">
      <c r="A72" s="4"/>
      <c r="B72" s="5" t="s">
        <v>93</v>
      </c>
      <c r="C72" s="10" t="s">
        <v>52</v>
      </c>
      <c r="D72" s="31">
        <v>31000</v>
      </c>
      <c r="E72" s="27"/>
      <c r="F72" s="26">
        <f t="shared" si="6"/>
        <v>0</v>
      </c>
      <c r="G72" s="27">
        <f>+E72+'[1]6 сар'!I70</f>
        <v>0</v>
      </c>
      <c r="H72" s="26">
        <f t="shared" si="7"/>
        <v>0</v>
      </c>
      <c r="I72" s="28"/>
      <c r="J72" s="29"/>
      <c r="K72" s="29"/>
      <c r="L72" s="29"/>
      <c r="M72" s="29"/>
      <c r="N72" s="29"/>
    </row>
    <row r="73" spans="1:14" x14ac:dyDescent="0.25">
      <c r="A73" s="4"/>
      <c r="B73" s="5" t="s">
        <v>94</v>
      </c>
      <c r="C73" s="10" t="s">
        <v>52</v>
      </c>
      <c r="D73" s="31">
        <v>60000</v>
      </c>
      <c r="E73" s="27"/>
      <c r="F73" s="26">
        <f t="shared" si="6"/>
        <v>0</v>
      </c>
      <c r="G73" s="27">
        <f>+E73+'[1]6 сар'!I71</f>
        <v>0</v>
      </c>
      <c r="H73" s="26">
        <f t="shared" si="7"/>
        <v>0</v>
      </c>
      <c r="I73" s="28"/>
      <c r="J73" s="29"/>
      <c r="K73" s="29"/>
      <c r="L73" s="29"/>
      <c r="M73" s="29"/>
      <c r="N73" s="29"/>
    </row>
    <row r="74" spans="1:14" x14ac:dyDescent="0.25">
      <c r="A74" s="4"/>
      <c r="B74" s="5" t="s">
        <v>95</v>
      </c>
      <c r="C74" s="10" t="s">
        <v>52</v>
      </c>
      <c r="D74" s="31">
        <v>16000</v>
      </c>
      <c r="E74" s="27"/>
      <c r="F74" s="26">
        <f t="shared" si="6"/>
        <v>0</v>
      </c>
      <c r="G74" s="27">
        <f>+E74+'[1]6 сар'!I72</f>
        <v>0</v>
      </c>
      <c r="H74" s="26">
        <f t="shared" si="7"/>
        <v>0</v>
      </c>
      <c r="I74" s="28"/>
      <c r="J74" s="29"/>
      <c r="K74" s="29"/>
      <c r="L74" s="29"/>
      <c r="M74" s="29"/>
      <c r="N74" s="29"/>
    </row>
    <row r="75" spans="1:14" x14ac:dyDescent="0.25">
      <c r="A75" s="4"/>
      <c r="B75" s="5" t="s">
        <v>96</v>
      </c>
      <c r="C75" s="10" t="s">
        <v>52</v>
      </c>
      <c r="D75" s="31">
        <v>36000</v>
      </c>
      <c r="E75" s="27"/>
      <c r="F75" s="26">
        <f t="shared" si="6"/>
        <v>0</v>
      </c>
      <c r="G75" s="27">
        <f>+E75+'[1]6 сар'!I73</f>
        <v>0</v>
      </c>
      <c r="H75" s="26">
        <f t="shared" si="7"/>
        <v>0</v>
      </c>
      <c r="I75" s="28"/>
      <c r="J75" s="29"/>
      <c r="K75" s="29"/>
      <c r="L75" s="29"/>
      <c r="M75" s="29"/>
      <c r="N75" s="29"/>
    </row>
    <row r="76" spans="1:14" x14ac:dyDescent="0.25">
      <c r="A76" s="4"/>
      <c r="B76" s="5" t="s">
        <v>97</v>
      </c>
      <c r="C76" s="10" t="s">
        <v>52</v>
      </c>
      <c r="D76" s="31">
        <v>36000</v>
      </c>
      <c r="E76" s="27"/>
      <c r="F76" s="26">
        <f t="shared" si="6"/>
        <v>0</v>
      </c>
      <c r="G76" s="27">
        <f>+E76+'[1]6 сар'!I74</f>
        <v>0</v>
      </c>
      <c r="H76" s="26">
        <f t="shared" si="7"/>
        <v>0</v>
      </c>
      <c r="I76" s="28"/>
      <c r="J76" s="29"/>
      <c r="K76" s="29"/>
      <c r="L76" s="29"/>
      <c r="M76" s="29"/>
      <c r="N76" s="29"/>
    </row>
    <row r="77" spans="1:14" x14ac:dyDescent="0.25">
      <c r="A77" s="4"/>
      <c r="B77" s="5" t="s">
        <v>98</v>
      </c>
      <c r="C77" s="10" t="s">
        <v>52</v>
      </c>
      <c r="D77" s="31">
        <v>16000</v>
      </c>
      <c r="E77" s="27"/>
      <c r="F77" s="26">
        <f t="shared" si="6"/>
        <v>0</v>
      </c>
      <c r="G77" s="27">
        <f>+E77+'[1]6 сар'!I75</f>
        <v>0</v>
      </c>
      <c r="H77" s="26">
        <f t="shared" si="7"/>
        <v>0</v>
      </c>
      <c r="I77" s="28"/>
      <c r="J77" s="29"/>
      <c r="K77" s="29"/>
      <c r="L77" s="29"/>
      <c r="M77" s="29"/>
      <c r="N77" s="29"/>
    </row>
    <row r="78" spans="1:14" x14ac:dyDescent="0.25">
      <c r="A78" s="4"/>
      <c r="B78" s="5" t="s">
        <v>99</v>
      </c>
      <c r="C78" s="10" t="s">
        <v>52</v>
      </c>
      <c r="D78" s="31">
        <v>70000</v>
      </c>
      <c r="E78" s="27"/>
      <c r="F78" s="26">
        <f t="shared" si="6"/>
        <v>0</v>
      </c>
      <c r="G78" s="27">
        <f>+E78+'[1]6 сар'!I76</f>
        <v>0</v>
      </c>
      <c r="H78" s="26">
        <f t="shared" si="7"/>
        <v>0</v>
      </c>
      <c r="I78" s="28"/>
      <c r="J78" s="29"/>
      <c r="K78" s="29"/>
      <c r="L78" s="29"/>
      <c r="M78" s="29"/>
      <c r="N78" s="29"/>
    </row>
    <row r="79" spans="1:14" x14ac:dyDescent="0.25">
      <c r="A79" s="4"/>
      <c r="B79" s="5" t="s">
        <v>100</v>
      </c>
      <c r="C79" s="10" t="s">
        <v>52</v>
      </c>
      <c r="D79" s="32">
        <v>110000</v>
      </c>
      <c r="E79" s="27"/>
      <c r="F79" s="26">
        <f t="shared" si="6"/>
        <v>0</v>
      </c>
      <c r="G79" s="27">
        <f>+E79+'[1]6 сар'!I77</f>
        <v>0</v>
      </c>
      <c r="H79" s="26">
        <f t="shared" si="7"/>
        <v>0</v>
      </c>
      <c r="I79" s="28"/>
      <c r="J79" s="29"/>
      <c r="K79" s="29"/>
      <c r="L79" s="29"/>
      <c r="M79" s="29"/>
      <c r="N79" s="29"/>
    </row>
    <row r="80" spans="1:14" x14ac:dyDescent="0.25">
      <c r="A80" s="4"/>
      <c r="B80" s="5" t="s">
        <v>101</v>
      </c>
      <c r="C80" s="10" t="s">
        <v>52</v>
      </c>
      <c r="D80" s="31">
        <v>2000000</v>
      </c>
      <c r="E80" s="27"/>
      <c r="F80" s="26">
        <f t="shared" si="6"/>
        <v>0</v>
      </c>
      <c r="G80" s="27">
        <f>+E80+'[1]6 сар'!I78</f>
        <v>0</v>
      </c>
      <c r="H80" s="26">
        <f>G80*D80</f>
        <v>0</v>
      </c>
      <c r="I80" s="28"/>
      <c r="J80" s="29"/>
      <c r="K80" s="29"/>
      <c r="L80" s="29"/>
      <c r="M80" s="29"/>
      <c r="N80" s="29"/>
    </row>
    <row r="81" spans="1:24" ht="15" x14ac:dyDescent="0.25">
      <c r="A81" s="8" t="s">
        <v>102</v>
      </c>
      <c r="B81" s="9" t="s">
        <v>103</v>
      </c>
      <c r="C81" s="8"/>
      <c r="D81" s="30"/>
      <c r="E81" s="30"/>
      <c r="F81" s="30">
        <f>SUM(F61:F80)</f>
        <v>14510000</v>
      </c>
      <c r="G81" s="30"/>
      <c r="H81" s="30">
        <f>SUM(H61:H80)</f>
        <v>14510000</v>
      </c>
      <c r="I81" s="28"/>
      <c r="J81" s="29"/>
      <c r="K81" s="29"/>
      <c r="L81" s="29"/>
      <c r="M81" s="29"/>
      <c r="N81" s="29"/>
    </row>
    <row r="82" spans="1:24" x14ac:dyDescent="0.25">
      <c r="A82" s="4"/>
      <c r="B82" s="5" t="s">
        <v>104</v>
      </c>
      <c r="C82" s="10" t="s">
        <v>105</v>
      </c>
      <c r="D82" s="31">
        <v>600000</v>
      </c>
      <c r="E82" s="27"/>
      <c r="F82" s="26">
        <f>+E82*D82</f>
        <v>0</v>
      </c>
      <c r="G82" s="27">
        <f>+E82+'[1]6 сар'!I80</f>
        <v>1</v>
      </c>
      <c r="H82" s="26">
        <f>G82*D82</f>
        <v>600000</v>
      </c>
      <c r="I82" s="28"/>
      <c r="J82" s="29"/>
      <c r="K82" s="29"/>
      <c r="L82" s="29"/>
      <c r="M82" s="29"/>
      <c r="N82" s="29"/>
    </row>
    <row r="83" spans="1:24" x14ac:dyDescent="0.25">
      <c r="A83" s="4"/>
      <c r="B83" s="5" t="s">
        <v>106</v>
      </c>
      <c r="C83" s="10" t="s">
        <v>107</v>
      </c>
      <c r="D83" s="31">
        <v>900000</v>
      </c>
      <c r="E83" s="27">
        <v>1</v>
      </c>
      <c r="F83" s="26">
        <f>+E83*D83</f>
        <v>900000</v>
      </c>
      <c r="G83" s="27">
        <f>+E83+'[1]6 сар'!I81</f>
        <v>7</v>
      </c>
      <c r="H83" s="26">
        <f>G83*D83</f>
        <v>6300000</v>
      </c>
      <c r="I83" s="28"/>
      <c r="J83" s="29"/>
      <c r="K83" s="29"/>
      <c r="L83" s="29"/>
      <c r="M83" s="29"/>
      <c r="N83" s="29"/>
    </row>
    <row r="84" spans="1:24" ht="15" x14ac:dyDescent="0.25">
      <c r="A84" s="8" t="s">
        <v>108</v>
      </c>
      <c r="B84" s="9" t="s">
        <v>109</v>
      </c>
      <c r="C84" s="8"/>
      <c r="D84" s="30"/>
      <c r="E84" s="30"/>
      <c r="F84" s="30">
        <f>+F83+F82</f>
        <v>900000</v>
      </c>
      <c r="G84" s="30"/>
      <c r="H84" s="30">
        <f>SUM(H82:H83)</f>
        <v>6900000</v>
      </c>
      <c r="I84" s="28"/>
      <c r="J84" s="29"/>
      <c r="K84" s="29"/>
      <c r="L84" s="29"/>
      <c r="M84" s="29"/>
      <c r="N84" s="29"/>
    </row>
    <row r="85" spans="1:24" ht="15" x14ac:dyDescent="0.25">
      <c r="A85" s="8" t="s">
        <v>110</v>
      </c>
      <c r="B85" s="9" t="s">
        <v>111</v>
      </c>
      <c r="C85" s="8"/>
      <c r="D85" s="30"/>
      <c r="E85" s="34"/>
      <c r="F85" s="30">
        <f>+F83+F81+F82</f>
        <v>15410000</v>
      </c>
      <c r="G85" s="30"/>
      <c r="H85" s="30">
        <f>+H83+H81+H82</f>
        <v>21410000</v>
      </c>
      <c r="I85" s="28"/>
      <c r="J85" s="29"/>
      <c r="K85" s="29"/>
      <c r="L85" s="29"/>
      <c r="M85" s="29"/>
      <c r="N85" s="29"/>
    </row>
    <row r="86" spans="1:24" ht="15" x14ac:dyDescent="0.25">
      <c r="A86" s="8" t="s">
        <v>112</v>
      </c>
      <c r="B86" s="9" t="s">
        <v>113</v>
      </c>
      <c r="C86" s="8"/>
      <c r="D86" s="30"/>
      <c r="E86" s="34"/>
      <c r="F86" s="30">
        <f>+F60+F85</f>
        <v>76483662.785632193</v>
      </c>
      <c r="G86" s="30"/>
      <c r="H86" s="30">
        <f>+H60+H85</f>
        <v>234036896.3350082</v>
      </c>
      <c r="I86" s="28"/>
      <c r="J86" s="29"/>
      <c r="K86" s="29"/>
      <c r="L86" s="29"/>
      <c r="M86" s="29"/>
      <c r="N86" s="29"/>
    </row>
    <row r="87" spans="1:24" ht="15" x14ac:dyDescent="0.25">
      <c r="A87" s="8" t="s">
        <v>114</v>
      </c>
      <c r="B87" s="9" t="s">
        <v>115</v>
      </c>
      <c r="C87" s="8"/>
      <c r="D87" s="30"/>
      <c r="E87" s="34"/>
      <c r="F87" s="30">
        <f>+F86*0.1</f>
        <v>7648366.2785632201</v>
      </c>
      <c r="G87" s="30"/>
      <c r="H87" s="30">
        <f>+H86*0.1</f>
        <v>23403689.633500822</v>
      </c>
      <c r="I87" s="28"/>
      <c r="J87" s="29"/>
      <c r="K87" s="29"/>
      <c r="L87" s="29"/>
      <c r="M87" s="29"/>
      <c r="N87" s="29"/>
    </row>
    <row r="88" spans="1:24" ht="15" x14ac:dyDescent="0.25">
      <c r="A88" s="8" t="s">
        <v>116</v>
      </c>
      <c r="B88" s="9" t="s">
        <v>117</v>
      </c>
      <c r="C88" s="8"/>
      <c r="D88" s="30"/>
      <c r="E88" s="34"/>
      <c r="F88" s="30">
        <f>+F86+F87</f>
        <v>84132029.064195409</v>
      </c>
      <c r="G88" s="30"/>
      <c r="H88" s="30">
        <f>+H86+H87</f>
        <v>257440585.96850902</v>
      </c>
      <c r="I88" s="28"/>
      <c r="J88" s="29"/>
      <c r="K88" s="29"/>
      <c r="L88" s="29"/>
      <c r="M88" s="29"/>
      <c r="N88" s="29"/>
    </row>
    <row r="90" spans="1:24" s="17" customFormat="1" ht="15" x14ac:dyDescent="0.25">
      <c r="A90" s="15"/>
      <c r="B90" s="16" t="s">
        <v>118</v>
      </c>
      <c r="I90" s="35"/>
      <c r="J90" s="36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spans="1:24" s="17" customFormat="1" x14ac:dyDescent="0.2">
      <c r="A91" s="15"/>
      <c r="B91" s="17" t="s">
        <v>119</v>
      </c>
      <c r="F91" s="17" t="s">
        <v>120</v>
      </c>
      <c r="I91" s="35"/>
      <c r="J91" s="36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</row>
    <row r="92" spans="1:24" s="17" customFormat="1" ht="24" customHeight="1" x14ac:dyDescent="0.2">
      <c r="A92" s="15"/>
      <c r="B92" s="17" t="s">
        <v>121</v>
      </c>
      <c r="F92" s="17" t="s">
        <v>122</v>
      </c>
      <c r="I92" s="35"/>
      <c r="J92" s="36"/>
      <c r="K92" s="35"/>
      <c r="L92" s="37"/>
      <c r="M92" s="35"/>
      <c r="N92" s="36"/>
      <c r="O92" s="35"/>
      <c r="P92" s="35"/>
      <c r="Q92" s="35"/>
      <c r="R92" s="35"/>
      <c r="S92" s="35"/>
      <c r="T92" s="35"/>
      <c r="U92" s="35"/>
      <c r="V92" s="35"/>
      <c r="W92" s="35"/>
      <c r="X92" s="35"/>
    </row>
    <row r="93" spans="1:24" s="17" customFormat="1" ht="29.25" customHeight="1" x14ac:dyDescent="0.2">
      <c r="A93" s="15"/>
      <c r="B93" s="17" t="s">
        <v>123</v>
      </c>
      <c r="F93" s="17" t="s">
        <v>124</v>
      </c>
      <c r="I93" s="35"/>
      <c r="J93" s="36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</row>
    <row r="94" spans="1:24" s="17" customFormat="1" x14ac:dyDescent="0.2">
      <c r="A94" s="15"/>
      <c r="I94" s="35"/>
      <c r="J94" s="36"/>
      <c r="K94" s="35"/>
      <c r="L94" s="38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</row>
    <row r="95" spans="1:24" s="17" customFormat="1" ht="15" x14ac:dyDescent="0.25">
      <c r="A95" s="15"/>
      <c r="B95" s="16" t="s">
        <v>125</v>
      </c>
      <c r="I95" s="35"/>
      <c r="J95" s="36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</row>
    <row r="96" spans="1:24" s="17" customFormat="1" x14ac:dyDescent="0.2">
      <c r="A96" s="15"/>
      <c r="B96" s="17" t="s">
        <v>126</v>
      </c>
      <c r="F96" s="17" t="s">
        <v>127</v>
      </c>
      <c r="I96" s="35"/>
      <c r="J96" s="36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</row>
    <row r="97" spans="1:24" s="17" customFormat="1" x14ac:dyDescent="0.2">
      <c r="A97" s="1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</row>
    <row r="98" spans="1:24" s="17" customFormat="1" ht="15" x14ac:dyDescent="0.25">
      <c r="A98" s="15"/>
      <c r="B98" s="16" t="s">
        <v>128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</row>
    <row r="99" spans="1:24" s="17" customFormat="1" x14ac:dyDescent="0.2">
      <c r="A99" s="15"/>
      <c r="B99" s="17" t="s">
        <v>129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</row>
    <row r="100" spans="1:24" s="17" customFormat="1" x14ac:dyDescent="0.2">
      <c r="A100" s="15"/>
      <c r="B100" s="17" t="s">
        <v>130</v>
      </c>
      <c r="F100" s="17" t="s">
        <v>132</v>
      </c>
      <c r="I100" s="36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</row>
  </sheetData>
  <mergeCells count="10">
    <mergeCell ref="B5:H5"/>
    <mergeCell ref="B6:H6"/>
    <mergeCell ref="A7:H7"/>
    <mergeCell ref="A9:H9"/>
    <mergeCell ref="A11:A12"/>
    <mergeCell ref="B11:B12"/>
    <mergeCell ref="C11:C12"/>
    <mergeCell ref="D11:D12"/>
    <mergeCell ref="E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2023-08-03T02:10:35Z</dcterms:modified>
</cp:coreProperties>
</file>