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00Meta alt 500\Doc\Гүйцэтгэл\"/>
    </mc:Choice>
  </mc:AlternateContent>
  <xr:revisionPtr revIDLastSave="0" documentId="13_ncr:1_{96F0E934-4A43-47A9-9760-A538380541B5}" xr6:coauthVersionLast="47" xr6:coauthVersionMax="47" xr10:uidLastSave="{00000000-0000-0000-0000-000000000000}"/>
  <bookViews>
    <workbookView xWindow="-120" yWindow="-120" windowWidth="29040" windowHeight="15720" tabRatio="992" xr2:uid="{00000000-000D-0000-FFFF-FFFF00000000}"/>
  </bookViews>
  <sheets>
    <sheet name="гүйцэтгэлийн маягт-ГСХ" sheetId="58" r:id="rId1"/>
  </sheets>
  <calcPr calcId="181029"/>
</workbook>
</file>

<file path=xl/calcChain.xml><?xml version="1.0" encoding="utf-8"?>
<calcChain xmlns="http://schemas.openxmlformats.org/spreadsheetml/2006/main">
  <c r="F67" i="58" l="1"/>
  <c r="F68" i="58"/>
  <c r="F69" i="58"/>
  <c r="F70" i="58"/>
  <c r="F71" i="58"/>
  <c r="F73" i="58"/>
  <c r="F75" i="58"/>
  <c r="F77" i="58"/>
  <c r="F54" i="58" l="1"/>
  <c r="F41" i="58"/>
  <c r="F42" i="58"/>
  <c r="F87" i="58"/>
  <c r="F88" i="58"/>
  <c r="F64" i="58"/>
  <c r="F65" i="58"/>
  <c r="F66" i="58"/>
  <c r="F72" i="58"/>
  <c r="F74" i="58"/>
  <c r="F76" i="58"/>
  <c r="F78" i="58"/>
  <c r="H25" i="58" l="1"/>
  <c r="H26" i="58"/>
  <c r="H27" i="58"/>
  <c r="H28" i="58"/>
  <c r="H31" i="58"/>
  <c r="H32" i="58"/>
  <c r="H35" i="58"/>
  <c r="H36" i="58"/>
  <c r="H37" i="58"/>
  <c r="H38" i="58"/>
  <c r="H39" i="58"/>
  <c r="H40" i="58"/>
  <c r="H41" i="58"/>
  <c r="H42" i="58"/>
  <c r="H43" i="58"/>
  <c r="H44" i="58"/>
  <c r="H45" i="58"/>
  <c r="H49" i="58"/>
  <c r="H50" i="58"/>
  <c r="H51" i="58"/>
  <c r="H52" i="58"/>
  <c r="H57" i="58"/>
  <c r="H58" i="58"/>
  <c r="H59" i="58"/>
  <c r="H60" i="58"/>
  <c r="H56" i="58"/>
  <c r="H54" i="58"/>
  <c r="H55" i="58" s="1"/>
  <c r="H48" i="58"/>
  <c r="H34" i="58"/>
  <c r="H30" i="58"/>
  <c r="H24" i="58"/>
  <c r="H63" i="58"/>
  <c r="H64" i="58"/>
  <c r="H65" i="58"/>
  <c r="H66" i="58"/>
  <c r="H67" i="58"/>
  <c r="H68" i="58"/>
  <c r="H69" i="58"/>
  <c r="H70" i="58"/>
  <c r="H71" i="58"/>
  <c r="H72" i="58"/>
  <c r="H73" i="58"/>
  <c r="H74" i="58"/>
  <c r="H75" i="58"/>
  <c r="H76" i="58"/>
  <c r="H77" i="58"/>
  <c r="H78" i="58"/>
  <c r="H79" i="58"/>
  <c r="H80" i="58"/>
  <c r="H81" i="58"/>
  <c r="H83" i="58"/>
  <c r="H84" i="58"/>
  <c r="H85" i="58"/>
  <c r="H86" i="58"/>
  <c r="H88" i="58"/>
  <c r="H87" i="58"/>
  <c r="F84" i="58"/>
  <c r="F85" i="58"/>
  <c r="F86" i="58"/>
  <c r="F83" i="58"/>
  <c r="F79" i="58"/>
  <c r="F80" i="58"/>
  <c r="F81" i="58"/>
  <c r="F63" i="58"/>
  <c r="F57" i="58"/>
  <c r="F58" i="58"/>
  <c r="F59" i="58"/>
  <c r="F60" i="58"/>
  <c r="F56" i="58"/>
  <c r="F49" i="58"/>
  <c r="F50" i="58"/>
  <c r="F51" i="58"/>
  <c r="F52" i="58"/>
  <c r="F48" i="58"/>
  <c r="F35" i="58"/>
  <c r="F36" i="58"/>
  <c r="F37" i="58"/>
  <c r="F38" i="58"/>
  <c r="F39" i="58"/>
  <c r="F40" i="58"/>
  <c r="F43" i="58"/>
  <c r="F44" i="58"/>
  <c r="F45" i="58"/>
  <c r="F34" i="58"/>
  <c r="F31" i="58"/>
  <c r="F32" i="58"/>
  <c r="F30" i="58"/>
  <c r="F25" i="58"/>
  <c r="F26" i="58"/>
  <c r="F27" i="58"/>
  <c r="F28" i="58"/>
  <c r="F24" i="58"/>
  <c r="F55" i="58"/>
  <c r="H22" i="58"/>
  <c r="F22" i="58"/>
  <c r="H21" i="58"/>
  <c r="H20" i="58"/>
  <c r="F21" i="58"/>
  <c r="F20" i="58"/>
  <c r="F33" i="58" l="1"/>
  <c r="F82" i="58"/>
  <c r="H46" i="58"/>
  <c r="H33" i="58"/>
  <c r="F29" i="58"/>
  <c r="F46" i="58"/>
  <c r="H53" i="58"/>
  <c r="H29" i="58"/>
  <c r="H61" i="58"/>
  <c r="H82" i="58"/>
  <c r="H89" i="58"/>
  <c r="F89" i="58"/>
  <c r="F61" i="58"/>
  <c r="F53" i="58"/>
  <c r="F23" i="58"/>
  <c r="H23" i="58"/>
  <c r="F90" i="58" l="1"/>
  <c r="H90" i="58"/>
  <c r="F47" i="58"/>
  <c r="F62" i="58" s="1"/>
  <c r="H47" i="58"/>
  <c r="H62" i="58" s="1"/>
  <c r="H91" i="58" l="1"/>
  <c r="F91" i="58"/>
  <c r="F92" i="58" s="1"/>
  <c r="H92" i="58" l="1"/>
  <c r="H93" i="58" s="1"/>
  <c r="F93" i="58"/>
</calcChain>
</file>

<file path=xl/sharedStrings.xml><?xml version="1.0" encoding="utf-8"?>
<sst xmlns="http://schemas.openxmlformats.org/spreadsheetml/2006/main" count="182" uniqueCount="137">
  <si>
    <t>Дүн</t>
  </si>
  <si>
    <t>Танилцсан:</t>
  </si>
  <si>
    <t>Хянасан:</t>
  </si>
  <si>
    <t>Сансрын зургийн тайлал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</si>
  <si>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</si>
  <si>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</si>
  <si>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</si>
  <si>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</si>
  <si>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</si>
  <si>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</si>
  <si>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Танилцах маршрут</t>
  </si>
  <si>
    <t>НӨАТ-10 %</t>
  </si>
  <si>
    <t>I</t>
  </si>
  <si>
    <t>II</t>
  </si>
  <si>
    <t>III</t>
  </si>
  <si>
    <t>IV</t>
  </si>
  <si>
    <t>Хээрийн ажлын дүн  /II-IV/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</si>
  <si>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</si>
  <si>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</si>
  <si>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</si>
  <si>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</si>
  <si>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</si>
  <si>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</si>
  <si>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</si>
  <si>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</si>
  <si>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</si>
  <si>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</si>
  <si>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</si>
  <si>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XV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</si>
  <si>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</si>
  <si>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</si>
  <si>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</si>
  <si>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</si>
  <si>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</si>
  <si>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</si>
  <si>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</si>
  <si>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</si>
  <si>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</si>
  <si>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>Үндэсний геологийн албаны ЭБСТЭЗХ-ийн мэргэжилтэн</t>
  </si>
  <si>
    <t>Бэлтгэл ажлын дүн</t>
  </si>
  <si>
    <t>Зураглалын ажлын дүн</t>
  </si>
  <si>
    <t xml:space="preserve">Уулын ажлын дүн </t>
  </si>
  <si>
    <t xml:space="preserve">Сорьцлолтын дүн </t>
  </si>
  <si>
    <t>Геофизикийн дүн</t>
  </si>
  <si>
    <t>Тээврийн дүн</t>
  </si>
  <si>
    <t>Лабораторийн ажлын дүн</t>
  </si>
  <si>
    <t>Бусад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</si>
  <si>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</si>
  <si>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</si>
  <si>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</si>
  <si>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хүн өдөр</t>
  </si>
  <si>
    <t>кв.км</t>
  </si>
  <si>
    <t>сар</t>
  </si>
  <si>
    <t>Төсвийн дүн:  2,859,131,662.24 /төгрөгөөр/</t>
  </si>
  <si>
    <t>т.км</t>
  </si>
  <si>
    <t>Эрэл-шалгалтын  маршрут</t>
  </si>
  <si>
    <t>Морфоструктурын маршрут</t>
  </si>
  <si>
    <t>Хяналтын маршрут</t>
  </si>
  <si>
    <t>Геологийн зураглал (Аэрофотозураглал 1:50000)</t>
  </si>
  <si>
    <t>Суваг малталт /сувгийн бичиглэл/</t>
  </si>
  <si>
    <t>куб.м</t>
  </si>
  <si>
    <t>Шурф нэвтрэлт /шурфийн бичиглэл/</t>
  </si>
  <si>
    <t>т.м</t>
  </si>
  <si>
    <t xml:space="preserve">Булалт </t>
  </si>
  <si>
    <t>Эталон буюу чулуун дээж</t>
  </si>
  <si>
    <t xml:space="preserve"> дээж</t>
  </si>
  <si>
    <t>Цэглэн буюу штуфын дээж</t>
  </si>
  <si>
    <t>Анхдагч геохими</t>
  </si>
  <si>
    <t>Хоёрдогч сарнилын геохими</t>
  </si>
  <si>
    <t>Протолочек дээж</t>
  </si>
  <si>
    <t>Шлихийн дээж</t>
  </si>
  <si>
    <t>Шлихийн угаалга</t>
  </si>
  <si>
    <t>м.куб</t>
  </si>
  <si>
    <t>Ховилон дээж</t>
  </si>
  <si>
    <t xml:space="preserve">Цэглэн сувгаас </t>
  </si>
  <si>
    <t>Силикатын дээж</t>
  </si>
  <si>
    <t>Аншлиф / шлиф</t>
  </si>
  <si>
    <t>Хувирлын минералогийн хэмжилт, боловсруулалт</t>
  </si>
  <si>
    <t>хэмжилт</t>
  </si>
  <si>
    <t>Соронзон зураглал</t>
  </si>
  <si>
    <t>Гамма-спектрометрийн зураглал</t>
  </si>
  <si>
    <t>Цахилгаан соронзон хайгуул-TEM</t>
  </si>
  <si>
    <t>Ф.ц</t>
  </si>
  <si>
    <t>Албадмал туйлшрал-дипол-дипол</t>
  </si>
  <si>
    <t>Албадмал туйлшрал-Дундаж градент</t>
  </si>
  <si>
    <t>Хээрийн ангийн зохион байгуулалт</t>
  </si>
  <si>
    <t>%</t>
  </si>
  <si>
    <t>Хээрийн ангийн татан буулгалт</t>
  </si>
  <si>
    <t>Тайлангийн зургийн боловсруулалт</t>
  </si>
  <si>
    <t>хавтгай</t>
  </si>
  <si>
    <t>Томилолт</t>
  </si>
  <si>
    <t>хоног</t>
  </si>
  <si>
    <t>Тээвэр</t>
  </si>
  <si>
    <t>км</t>
  </si>
  <si>
    <t>Алтны Пробирын шинжилгээ (FAE303)</t>
  </si>
  <si>
    <t>дээж</t>
  </si>
  <si>
    <t>Алтны Пробирын шинжилгээ(FAA303)</t>
  </si>
  <si>
    <t>Олон элементийн шинжилгээ (ICP-Багц-3,40 эл.)</t>
  </si>
  <si>
    <t>Олон элементийн шинжилгээ (IСМ-40В, 49 эл.)</t>
  </si>
  <si>
    <t>Олон элементийн шинжилгээ (IСМ-90A,53 эл.)</t>
  </si>
  <si>
    <t>Эрдсийн хураангуй шинжилгээ</t>
  </si>
  <si>
    <t>Аншлиф/шлиф бэлтгэл</t>
  </si>
  <si>
    <t>Петрографийн бүрэн бичиглэл</t>
  </si>
  <si>
    <t>Минераграфын бүрэн бичиглэл</t>
  </si>
  <si>
    <t>Эрдсийн судалгаа (SEM-EDX, EPMA)</t>
  </si>
  <si>
    <t>Силикатын шинжилгээ (XRF)</t>
  </si>
  <si>
    <t>Лабораторийн гадаад хяналт</t>
  </si>
  <si>
    <t>Стандарт дээж худалдан авах</t>
  </si>
  <si>
    <t>Буталгаа 2 кг хүртэл ГТЛ</t>
  </si>
  <si>
    <t>Буталгаа 2 кг дээш 8 кг ГТЛ</t>
  </si>
  <si>
    <t>Буталгаа 3.5 кг хүртэл SGS</t>
  </si>
  <si>
    <t>Буталгаа 3.5 кг дээш 6.5 кг SGS</t>
  </si>
  <si>
    <t>Шууд дискээр 0.5 кг</t>
  </si>
  <si>
    <t>Шууд дискээр 0.1 кг</t>
  </si>
  <si>
    <t>Изотопын шинжилгээ</t>
  </si>
  <si>
    <t>Үнэмлэхүй нас</t>
  </si>
  <si>
    <t>Оромын судалгаа</t>
  </si>
  <si>
    <t>Программын лицензийн төлбөр</t>
  </si>
  <si>
    <t>жил</t>
  </si>
  <si>
    <t>Байр түрээс</t>
  </si>
  <si>
    <t>Фондны материал үзэх</t>
  </si>
  <si>
    <t>удаа</t>
  </si>
  <si>
    <t xml:space="preserve">                                       Төслийн ахлагч</t>
  </si>
  <si>
    <t>Магнетиксурвей ХХК-н Гүйцэтгэх захирал:</t>
  </si>
  <si>
    <t xml:space="preserve">                                       Нягтлан бодогч</t>
  </si>
  <si>
    <t>/Ж.Отгонцэцэг/</t>
  </si>
  <si>
    <t>/Э.Мөнх-Ирээдүй/</t>
  </si>
  <si>
    <t>Үндэсний геологийн албаны ЭБСТЭЗХ-ийн дарга</t>
  </si>
  <si>
    <t>/Г.Алтанхуяг/</t>
  </si>
  <si>
    <t>/Д.Ганболд/</t>
  </si>
  <si>
    <t>УЛСЫН ТӨСВИЙН ХӨРӨНГӨӨР ХЭРЭГЖҮҮЛЖ БАЙГАА МОНГОЛ ОРНЫ АЛТНЫ МЕТАЛЛОГЕНИЙН СУДАЛГАА ТӨСЛИЙН</t>
  </si>
  <si>
    <t>/Б.Цэндмаа/</t>
  </si>
  <si>
    <t>/Т.Цэрэндулам/</t>
  </si>
  <si>
    <t>Үндэсний геологийн албаны ЭБСТЭЗХ-ийн нормчлол, санхүүжилт хариуцсан ажилтан</t>
  </si>
  <si>
    <t>2023 оны 09 дугаар сарын 1-нээс 10 дугаар сарын 1-ний өдөр хүртэл</t>
  </si>
  <si>
    <t>2023 оны тээвэр дууссан</t>
  </si>
  <si>
    <t>2023 оны төлөвлөгөөнөөс давсан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</si>
</sst>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_-* #,##0_-;\-* #,##0_-;_-* &quot;-&quot;??_-;_-@_-"/>
    <numFmt numFmtId="167" formatCode="0.000"/>
  </numFmts>
  <fonts count="1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sz val="11"/>
      <color theme="1"/>
      <name val="Arial"/>
      <family val="2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6">
    <xf numFmtId="0" fontId="0" fillId="0" borderId="0" xfId="0"/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43" fontId="7" fillId="0" borderId="3" xfId="7" applyFont="1" applyFill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right" vertical="center"/>
    </xf>
    <xf numFmtId="43" fontId="7" fillId="0" borderId="3" xfId="0" applyNumberFormat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horizontal="left" vertical="center" wrapText="1"/>
    </xf>
    <xf numFmtId="166" fontId="7" fillId="0" borderId="3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/>
    </xf>
    <xf numFmtId="43" fontId="9" fillId="0" borderId="3" xfId="7" applyFont="1" applyBorder="1" applyAlignment="1">
      <alignment horizontal="right" vertical="center"/>
    </xf>
    <xf numFmtId="164" fontId="7" fillId="0" borderId="3" xfId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/>
    </xf>
    <xf numFmtId="43" fontId="7" fillId="0" borderId="3" xfId="7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1" fontId="9" fillId="0" borderId="3" xfId="0" applyNumberFormat="1" applyFont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vertical="center" wrapText="1"/>
    </xf>
    <xf numFmtId="43" fontId="9" fillId="0" borderId="3" xfId="7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wrapText="1"/>
    </xf>
    <xf numFmtId="4" fontId="10" fillId="2" borderId="3" xfId="0" applyNumberFormat="1" applyFont="1" applyFill="1" applyBorder="1" applyAlignment="1">
      <alignment horizontal="right" vertical="center"/>
    </xf>
    <xf numFmtId="4" fontId="7" fillId="0" borderId="0" xfId="0" applyNumberFormat="1" applyFont="1"/>
    <xf numFmtId="4" fontId="9" fillId="0" borderId="3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/>
    </xf>
    <xf numFmtId="4" fontId="9" fillId="0" borderId="3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4" fontId="8" fillId="0" borderId="0" xfId="0" applyNumberFormat="1" applyFont="1"/>
    <xf numFmtId="4" fontId="8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right" vertical="center"/>
    </xf>
    <xf numFmtId="167" fontId="9" fillId="0" borderId="3" xfId="0" applyNumberFormat="1" applyFont="1" applyFill="1" applyBorder="1" applyAlignment="1">
      <alignment horizontal="right" vertical="center"/>
    </xf>
    <xf numFmtId="4" fontId="9" fillId="0" borderId="3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4" fontId="9" fillId="0" borderId="3" xfId="7" applyNumberFormat="1" applyFont="1" applyFill="1" applyBorder="1" applyAlignment="1">
      <alignment horizontal="right" vertical="center"/>
    </xf>
    <xf numFmtId="0" fontId="7" fillId="0" borderId="0" xfId="0" applyFont="1" applyFill="1"/>
    <xf numFmtId="43" fontId="9" fillId="0" borderId="3" xfId="7" applyFont="1" applyFill="1" applyBorder="1" applyAlignment="1">
      <alignment horizontal="right" vertical="center"/>
    </xf>
  </cellXfs>
  <cellStyles count="8">
    <cellStyle name="Comma" xfId="7" builtinId="3"/>
    <cellStyle name="Comma 2" xfId="1" xr:uid="{00000000-0005-0000-0000-000000000000}"/>
    <cellStyle name="Comma 2 2" xfId="5" xr:uid="{00000000-0005-0000-0000-000001000000}"/>
    <cellStyle name="Comma 3" xfId="4" xr:uid="{00000000-0005-0000-0000-000002000000}"/>
    <cellStyle name="Comma 4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07"/>
  <sheetViews>
    <sheetView tabSelected="1" topLeftCell="A70" zoomScale="80" zoomScaleNormal="80" workbookViewId="0">
      <selection activeCell="H107" sqref="A1:H107"/>
    </sheetView>
  </sheetViews>
  <sheetFormatPr defaultRowHeight="14.25"/>
  <cols>
    <col min="1" max="1" width="5.75" style="3" customWidth="1"/>
    <col min="2" max="2" width="53.875" style="2" customWidth="1"/>
    <col min="3" max="3" width="13.125" style="2" customWidth="1"/>
    <col min="4" max="4" width="13.5" style="2" customWidth="1"/>
    <col min="5" max="5" width="10.625" style="2" bestFit="1" customWidth="1"/>
    <col min="6" max="6" width="14.625" style="41" bestFit="1" customWidth="1"/>
    <col min="7" max="7" width="11.75" style="2" bestFit="1" customWidth="1"/>
    <col min="8" max="8" width="16" style="41" bestFit="1" customWidth="1"/>
    <col min="9" max="9" width="14.625" style="2" bestFit="1" customWidth="1"/>
    <col min="10" max="10" width="23.125" style="2" bestFit="1" customWidth="1"/>
    <col min="11" max="16384" width="9" style="2"/>
  </cols>
  <sheetData>
    <row r="2" spans="1:8">
      <c r="A2" s="51" t="s">
        <v>47</v>
      </c>
      <c r="B2" s="51"/>
      <c r="C2" s="51"/>
      <c r="D2" s="51"/>
      <c r="E2" s="51"/>
      <c r="F2" s="51"/>
      <c r="G2" s="51"/>
      <c r="H2" s="51"/>
    </row>
    <row r="3" spans="1:8">
      <c r="A3" s="51" t="s">
        <v>48</v>
      </c>
      <c r="B3" s="51"/>
      <c r="C3" s="51"/>
      <c r="D3" s="51"/>
      <c r="E3" s="51"/>
      <c r="F3" s="51"/>
      <c r="G3" s="51"/>
      <c r="H3" s="51"/>
    </row>
    <row r="4" spans="1:8">
      <c r="A4" s="51" t="s">
        <v>49</v>
      </c>
      <c r="B4" s="51"/>
      <c r="C4" s="51"/>
      <c r="D4" s="51"/>
      <c r="E4" s="51"/>
      <c r="F4" s="51"/>
      <c r="G4" s="51"/>
      <c r="H4" s="51"/>
    </row>
    <row r="8" spans="1:8" ht="15">
      <c r="B8" s="50" t="s">
        <v>130</v>
      </c>
      <c r="C8" s="50"/>
      <c r="D8" s="50"/>
      <c r="E8" s="50"/>
      <c r="F8" s="50"/>
      <c r="G8" s="50"/>
      <c r="H8" s="50"/>
    </row>
    <row r="9" spans="1:8" ht="7.5" customHeight="1">
      <c r="B9" s="5"/>
      <c r="C9" s="5"/>
      <c r="D9" s="5"/>
      <c r="E9" s="5"/>
      <c r="F9" s="46"/>
    </row>
    <row r="10" spans="1:8" ht="15">
      <c r="B10" s="50" t="s">
        <v>37</v>
      </c>
      <c r="C10" s="50"/>
      <c r="D10" s="50"/>
      <c r="E10" s="50"/>
      <c r="F10" s="50"/>
      <c r="G10" s="50"/>
      <c r="H10" s="50"/>
    </row>
    <row r="11" spans="1:8" ht="15">
      <c r="B11" s="4"/>
      <c r="C11" s="4"/>
      <c r="D11" s="4"/>
      <c r="E11" s="4"/>
      <c r="F11" s="47"/>
    </row>
    <row r="12" spans="1:8" ht="15">
      <c r="B12" s="4"/>
      <c r="C12" s="4"/>
      <c r="D12" s="4"/>
      <c r="E12" s="4"/>
      <c r="F12" s="47"/>
    </row>
    <row r="13" spans="1:8">
      <c r="A13" s="51" t="s">
        <v>134</v>
      </c>
      <c r="B13" s="51"/>
      <c r="C13" s="51"/>
      <c r="D13" s="51"/>
      <c r="E13" s="51"/>
      <c r="F13" s="51"/>
      <c r="G13" s="51"/>
      <c r="H13" s="51"/>
    </row>
    <row r="14" spans="1:8">
      <c r="A14" s="1"/>
      <c r="B14" s="1"/>
      <c r="C14" s="1"/>
      <c r="D14" s="1"/>
      <c r="E14" s="1"/>
      <c r="F14" s="43"/>
      <c r="G14" s="1"/>
      <c r="H14" s="43"/>
    </row>
    <row r="15" spans="1:8">
      <c r="A15" s="51" t="s">
        <v>53</v>
      </c>
      <c r="B15" s="51"/>
      <c r="C15" s="51"/>
      <c r="D15" s="51"/>
      <c r="E15" s="51"/>
      <c r="F15" s="51"/>
      <c r="G15" s="51"/>
      <c r="H15" s="51"/>
    </row>
    <row r="17" spans="1:8" ht="30" customHeight="1">
      <c r="A17" s="53" t="s">
        <v>36</v>
      </c>
      <c r="B17" s="53" t="s">
        <v>7</v>
      </c>
      <c r="C17" s="54" t="s">
        <v>32</v>
      </c>
      <c r="D17" s="54" t="s">
        <v>33</v>
      </c>
      <c r="E17" s="52" t="s">
        <v>34</v>
      </c>
      <c r="F17" s="52"/>
      <c r="G17" s="52" t="s">
        <v>35</v>
      </c>
      <c r="H17" s="52"/>
    </row>
    <row r="18" spans="1:8">
      <c r="A18" s="53"/>
      <c r="B18" s="53"/>
      <c r="C18" s="55"/>
      <c r="D18" s="55"/>
      <c r="E18" s="6" t="s">
        <v>8</v>
      </c>
      <c r="F18" s="44" t="s">
        <v>0</v>
      </c>
      <c r="G18" s="6" t="s">
        <v>8</v>
      </c>
      <c r="H18" s="44" t="s">
        <v>0</v>
      </c>
    </row>
    <row r="19" spans="1:8">
      <c r="A19" s="6">
        <v>0</v>
      </c>
      <c r="B19" s="6">
        <v>1</v>
      </c>
      <c r="C19" s="7">
        <v>2</v>
      </c>
      <c r="D19" s="7">
        <v>3</v>
      </c>
      <c r="E19" s="6">
        <v>4</v>
      </c>
      <c r="F19" s="44">
        <v>5</v>
      </c>
      <c r="G19" s="6">
        <v>6</v>
      </c>
      <c r="H19" s="44">
        <v>7</v>
      </c>
    </row>
    <row r="20" spans="1:8">
      <c r="A20" s="6"/>
      <c r="B20" s="8" t="s">
        <v>4</v>
      </c>
      <c r="C20" s="9" t="s">
        <v>50</v>
      </c>
      <c r="D20" s="10">
        <v>65000</v>
      </c>
      <c r="E20" s="11"/>
      <c r="F20" s="42">
        <f>D20*E20</f>
        <v>0</v>
      </c>
      <c r="G20" s="11">
        <v>50</v>
      </c>
      <c r="H20" s="42">
        <f>D20*G20</f>
        <v>3250000</v>
      </c>
    </row>
    <row r="21" spans="1:8">
      <c r="A21" s="6"/>
      <c r="B21" s="8" t="s">
        <v>9</v>
      </c>
      <c r="C21" s="9" t="s">
        <v>50</v>
      </c>
      <c r="D21" s="10">
        <v>65000</v>
      </c>
      <c r="E21" s="9"/>
      <c r="F21" s="42">
        <f t="shared" ref="F21:F22" si="0">D21*E21</f>
        <v>0</v>
      </c>
      <c r="G21" s="9">
        <v>200</v>
      </c>
      <c r="H21" s="42">
        <f t="shared" ref="H21:H22" si="1">D21*G21</f>
        <v>13000000</v>
      </c>
    </row>
    <row r="22" spans="1:8">
      <c r="A22" s="6"/>
      <c r="B22" s="8" t="s">
        <v>3</v>
      </c>
      <c r="C22" s="9" t="s">
        <v>51</v>
      </c>
      <c r="D22" s="10">
        <v>200</v>
      </c>
      <c r="E22" s="13"/>
      <c r="F22" s="42">
        <f t="shared" si="0"/>
        <v>0</v>
      </c>
      <c r="G22" s="13">
        <v>186376.08499999999</v>
      </c>
      <c r="H22" s="42">
        <f t="shared" si="1"/>
        <v>37275217</v>
      </c>
    </row>
    <row r="23" spans="1:8" ht="15">
      <c r="A23" s="14" t="s">
        <v>12</v>
      </c>
      <c r="B23" s="15" t="s">
        <v>39</v>
      </c>
      <c r="C23" s="14"/>
      <c r="D23" s="16"/>
      <c r="E23" s="17"/>
      <c r="F23" s="40">
        <f>SUM(F20:F22)</f>
        <v>0</v>
      </c>
      <c r="G23" s="17"/>
      <c r="H23" s="40">
        <f>SUM(H20:H22)</f>
        <v>53525217</v>
      </c>
    </row>
    <row r="24" spans="1:8">
      <c r="A24" s="6"/>
      <c r="B24" s="18" t="s">
        <v>10</v>
      </c>
      <c r="C24" s="9" t="s">
        <v>54</v>
      </c>
      <c r="D24" s="19">
        <v>250000</v>
      </c>
      <c r="E24" s="20"/>
      <c r="F24" s="42">
        <f>D24*E24</f>
        <v>0</v>
      </c>
      <c r="G24" s="20">
        <v>15</v>
      </c>
      <c r="H24" s="42">
        <f>D24*G24</f>
        <v>3750000</v>
      </c>
    </row>
    <row r="25" spans="1:8">
      <c r="A25" s="6"/>
      <c r="B25" s="18" t="s">
        <v>55</v>
      </c>
      <c r="C25" s="9" t="s">
        <v>54</v>
      </c>
      <c r="D25" s="10">
        <v>55000</v>
      </c>
      <c r="E25" s="20">
        <v>220</v>
      </c>
      <c r="F25" s="42">
        <f t="shared" ref="F25:F28" si="2">D25*E25</f>
        <v>12100000</v>
      </c>
      <c r="G25" s="20">
        <v>960</v>
      </c>
      <c r="H25" s="42">
        <f t="shared" ref="H25:H28" si="3">D25*G25</f>
        <v>52800000</v>
      </c>
    </row>
    <row r="26" spans="1:8">
      <c r="A26" s="6"/>
      <c r="B26" s="18" t="s">
        <v>56</v>
      </c>
      <c r="C26" s="9" t="s">
        <v>54</v>
      </c>
      <c r="D26" s="10">
        <v>125000</v>
      </c>
      <c r="E26" s="20"/>
      <c r="F26" s="42">
        <f t="shared" si="2"/>
        <v>0</v>
      </c>
      <c r="G26" s="20"/>
      <c r="H26" s="42">
        <f t="shared" si="3"/>
        <v>0</v>
      </c>
    </row>
    <row r="27" spans="1:8">
      <c r="A27" s="6"/>
      <c r="B27" s="18" t="s">
        <v>57</v>
      </c>
      <c r="C27" s="9" t="s">
        <v>54</v>
      </c>
      <c r="D27" s="10">
        <v>125000</v>
      </c>
      <c r="E27" s="20"/>
      <c r="F27" s="42">
        <f t="shared" si="2"/>
        <v>0</v>
      </c>
      <c r="G27" s="20"/>
      <c r="H27" s="42">
        <f t="shared" si="3"/>
        <v>0</v>
      </c>
    </row>
    <row r="28" spans="1:8">
      <c r="A28" s="6"/>
      <c r="B28" s="18" t="s">
        <v>58</v>
      </c>
      <c r="C28" s="9" t="s">
        <v>51</v>
      </c>
      <c r="D28" s="10">
        <v>55000</v>
      </c>
      <c r="E28" s="12">
        <v>100</v>
      </c>
      <c r="F28" s="42">
        <f t="shared" si="2"/>
        <v>5500000</v>
      </c>
      <c r="G28" s="12">
        <v>100</v>
      </c>
      <c r="H28" s="42">
        <f t="shared" si="3"/>
        <v>5500000</v>
      </c>
    </row>
    <row r="29" spans="1:8" ht="15">
      <c r="A29" s="14" t="s">
        <v>13</v>
      </c>
      <c r="B29" s="15" t="s">
        <v>40</v>
      </c>
      <c r="C29" s="14"/>
      <c r="D29" s="16"/>
      <c r="E29" s="17"/>
      <c r="F29" s="40">
        <f>SUM(F24:F28)</f>
        <v>17600000</v>
      </c>
      <c r="G29" s="17"/>
      <c r="H29" s="40">
        <f>SUM(H24:H28)</f>
        <v>62050000</v>
      </c>
    </row>
    <row r="30" spans="1:8">
      <c r="A30" s="6"/>
      <c r="B30" s="18" t="s">
        <v>59</v>
      </c>
      <c r="C30" s="9" t="s">
        <v>60</v>
      </c>
      <c r="D30" s="21">
        <v>25000</v>
      </c>
      <c r="E30" s="20">
        <v>94.4</v>
      </c>
      <c r="F30" s="42">
        <f>D30*E30</f>
        <v>2360000</v>
      </c>
      <c r="G30" s="20">
        <v>150</v>
      </c>
      <c r="H30" s="42">
        <f>D30*G30</f>
        <v>3750000</v>
      </c>
    </row>
    <row r="31" spans="1:8">
      <c r="A31" s="6"/>
      <c r="B31" s="18" t="s">
        <v>61</v>
      </c>
      <c r="C31" s="9" t="s">
        <v>62</v>
      </c>
      <c r="D31" s="21">
        <v>25000</v>
      </c>
      <c r="E31" s="20"/>
      <c r="F31" s="42">
        <f t="shared" ref="F31:F32" si="4">D31*E31</f>
        <v>0</v>
      </c>
      <c r="G31" s="20"/>
      <c r="H31" s="42">
        <f t="shared" ref="H31:H32" si="5">D31*G31</f>
        <v>0</v>
      </c>
    </row>
    <row r="32" spans="1:8">
      <c r="A32" s="6"/>
      <c r="B32" s="18" t="s">
        <v>63</v>
      </c>
      <c r="C32" s="9" t="s">
        <v>60</v>
      </c>
      <c r="D32" s="21">
        <v>7500</v>
      </c>
      <c r="E32" s="20">
        <v>94.4</v>
      </c>
      <c r="F32" s="42">
        <f t="shared" si="4"/>
        <v>708000</v>
      </c>
      <c r="G32" s="20">
        <v>150</v>
      </c>
      <c r="H32" s="42">
        <f t="shared" si="5"/>
        <v>1125000</v>
      </c>
    </row>
    <row r="33" spans="1:8" ht="15">
      <c r="A33" s="14" t="s">
        <v>14</v>
      </c>
      <c r="B33" s="15" t="s">
        <v>41</v>
      </c>
      <c r="C33" s="14"/>
      <c r="D33" s="16"/>
      <c r="E33" s="17"/>
      <c r="F33" s="40">
        <f>SUM(F30:F32)</f>
        <v>3068000</v>
      </c>
      <c r="G33" s="17"/>
      <c r="H33" s="40">
        <f>SUM(H30:H32)</f>
        <v>4875000</v>
      </c>
    </row>
    <row r="34" spans="1:8">
      <c r="A34" s="6"/>
      <c r="B34" s="18" t="s">
        <v>64</v>
      </c>
      <c r="C34" s="9" t="s">
        <v>65</v>
      </c>
      <c r="D34" s="22">
        <v>5500</v>
      </c>
      <c r="E34" s="20">
        <v>80</v>
      </c>
      <c r="F34" s="42">
        <f>D34*E34</f>
        <v>440000</v>
      </c>
      <c r="G34" s="20">
        <v>370</v>
      </c>
      <c r="H34" s="42">
        <f>D34*G34</f>
        <v>2035000</v>
      </c>
    </row>
    <row r="35" spans="1:8">
      <c r="A35" s="6"/>
      <c r="B35" s="18" t="s">
        <v>66</v>
      </c>
      <c r="C35" s="9" t="s">
        <v>65</v>
      </c>
      <c r="D35" s="22">
        <v>5500</v>
      </c>
      <c r="E35" s="23">
        <v>106</v>
      </c>
      <c r="F35" s="42">
        <f t="shared" ref="F35:F45" si="6">D35*E35</f>
        <v>583000</v>
      </c>
      <c r="G35" s="20">
        <v>874</v>
      </c>
      <c r="H35" s="42">
        <f t="shared" ref="H35:H45" si="7">D35*G35</f>
        <v>4807000</v>
      </c>
    </row>
    <row r="36" spans="1:8">
      <c r="A36" s="6"/>
      <c r="B36" s="18" t="s">
        <v>67</v>
      </c>
      <c r="C36" s="9" t="s">
        <v>65</v>
      </c>
      <c r="D36" s="22">
        <v>5500</v>
      </c>
      <c r="E36" s="23"/>
      <c r="F36" s="42">
        <f t="shared" si="6"/>
        <v>0</v>
      </c>
      <c r="G36" s="20">
        <v>850</v>
      </c>
      <c r="H36" s="42">
        <f t="shared" si="7"/>
        <v>4675000</v>
      </c>
    </row>
    <row r="37" spans="1:8">
      <c r="A37" s="6"/>
      <c r="B37" s="18" t="s">
        <v>68</v>
      </c>
      <c r="C37" s="9" t="s">
        <v>65</v>
      </c>
      <c r="D37" s="22">
        <v>5500</v>
      </c>
      <c r="E37" s="23">
        <v>550</v>
      </c>
      <c r="F37" s="42">
        <f t="shared" si="6"/>
        <v>3025000</v>
      </c>
      <c r="G37" s="20">
        <v>1500</v>
      </c>
      <c r="H37" s="42">
        <f t="shared" si="7"/>
        <v>8250000</v>
      </c>
    </row>
    <row r="38" spans="1:8">
      <c r="A38" s="6"/>
      <c r="B38" s="18" t="s">
        <v>69</v>
      </c>
      <c r="C38" s="9" t="s">
        <v>65</v>
      </c>
      <c r="D38" s="22">
        <v>9500</v>
      </c>
      <c r="E38" s="23">
        <v>50</v>
      </c>
      <c r="F38" s="42">
        <f t="shared" si="6"/>
        <v>475000</v>
      </c>
      <c r="G38" s="20">
        <v>170</v>
      </c>
      <c r="H38" s="42">
        <f t="shared" si="7"/>
        <v>1615000</v>
      </c>
    </row>
    <row r="39" spans="1:8">
      <c r="A39" s="6"/>
      <c r="B39" s="18" t="s">
        <v>70</v>
      </c>
      <c r="C39" s="9" t="s">
        <v>65</v>
      </c>
      <c r="D39" s="22">
        <v>7500</v>
      </c>
      <c r="E39" s="23">
        <v>49</v>
      </c>
      <c r="F39" s="42">
        <f t="shared" si="6"/>
        <v>367500</v>
      </c>
      <c r="G39" s="20">
        <v>449</v>
      </c>
      <c r="H39" s="42">
        <f t="shared" si="7"/>
        <v>3367500</v>
      </c>
    </row>
    <row r="40" spans="1:8">
      <c r="A40" s="6"/>
      <c r="B40" s="18" t="s">
        <v>71</v>
      </c>
      <c r="C40" s="9" t="s">
        <v>72</v>
      </c>
      <c r="D40" s="22">
        <v>7200</v>
      </c>
      <c r="E40" s="23">
        <v>49</v>
      </c>
      <c r="F40" s="42">
        <f t="shared" si="6"/>
        <v>352800</v>
      </c>
      <c r="G40" s="20">
        <v>449</v>
      </c>
      <c r="H40" s="42">
        <f t="shared" si="7"/>
        <v>3232800</v>
      </c>
    </row>
    <row r="41" spans="1:8">
      <c r="A41" s="6"/>
      <c r="B41" s="18" t="s">
        <v>73</v>
      </c>
      <c r="C41" s="9" t="s">
        <v>65</v>
      </c>
      <c r="D41" s="22">
        <v>14800</v>
      </c>
      <c r="E41" s="23">
        <v>18</v>
      </c>
      <c r="F41" s="42">
        <f t="shared" si="6"/>
        <v>266400</v>
      </c>
      <c r="G41" s="20">
        <v>47</v>
      </c>
      <c r="H41" s="42">
        <f t="shared" si="7"/>
        <v>695600</v>
      </c>
    </row>
    <row r="42" spans="1:8">
      <c r="A42" s="6"/>
      <c r="B42" s="18" t="s">
        <v>74</v>
      </c>
      <c r="C42" s="9" t="s">
        <v>65</v>
      </c>
      <c r="D42" s="22">
        <v>5500</v>
      </c>
      <c r="E42" s="23">
        <v>44</v>
      </c>
      <c r="F42" s="42">
        <f t="shared" si="6"/>
        <v>242000</v>
      </c>
      <c r="G42" s="20">
        <v>81</v>
      </c>
      <c r="H42" s="42">
        <f t="shared" si="7"/>
        <v>445500</v>
      </c>
    </row>
    <row r="43" spans="1:8">
      <c r="A43" s="6"/>
      <c r="B43" s="18" t="s">
        <v>75</v>
      </c>
      <c r="C43" s="9" t="s">
        <v>65</v>
      </c>
      <c r="D43" s="22">
        <v>5500</v>
      </c>
      <c r="E43" s="20">
        <v>20</v>
      </c>
      <c r="F43" s="42">
        <f t="shared" si="6"/>
        <v>110000</v>
      </c>
      <c r="G43" s="20">
        <v>151</v>
      </c>
      <c r="H43" s="42">
        <f t="shared" si="7"/>
        <v>830500</v>
      </c>
    </row>
    <row r="44" spans="1:8">
      <c r="A44" s="6"/>
      <c r="B44" s="18" t="s">
        <v>76</v>
      </c>
      <c r="C44" s="9" t="s">
        <v>65</v>
      </c>
      <c r="D44" s="22">
        <v>5500</v>
      </c>
      <c r="E44" s="20">
        <v>80</v>
      </c>
      <c r="F44" s="42">
        <f t="shared" si="6"/>
        <v>440000</v>
      </c>
      <c r="G44" s="20">
        <v>370</v>
      </c>
      <c r="H44" s="42">
        <f t="shared" si="7"/>
        <v>2035000</v>
      </c>
    </row>
    <row r="45" spans="1:8">
      <c r="A45" s="6"/>
      <c r="B45" s="18" t="s">
        <v>77</v>
      </c>
      <c r="C45" s="9" t="s">
        <v>78</v>
      </c>
      <c r="D45" s="22">
        <v>3150</v>
      </c>
      <c r="E45" s="26">
        <v>1500</v>
      </c>
      <c r="F45" s="42">
        <f t="shared" si="6"/>
        <v>4725000</v>
      </c>
      <c r="G45" s="26">
        <v>4000</v>
      </c>
      <c r="H45" s="42">
        <f t="shared" si="7"/>
        <v>12600000</v>
      </c>
    </row>
    <row r="46" spans="1:8" ht="15">
      <c r="A46" s="14" t="s">
        <v>15</v>
      </c>
      <c r="B46" s="15" t="s">
        <v>42</v>
      </c>
      <c r="C46" s="14"/>
      <c r="D46" s="16"/>
      <c r="E46" s="17"/>
      <c r="F46" s="40">
        <f>SUM(F34:F45)</f>
        <v>11026700</v>
      </c>
      <c r="G46" s="17"/>
      <c r="H46" s="40">
        <f>SUM(H34:H45)</f>
        <v>44588900</v>
      </c>
    </row>
    <row r="47" spans="1:8" ht="15">
      <c r="A47" s="14" t="s">
        <v>17</v>
      </c>
      <c r="B47" s="15" t="s">
        <v>16</v>
      </c>
      <c r="C47" s="14"/>
      <c r="D47" s="16"/>
      <c r="E47" s="17"/>
      <c r="F47" s="40">
        <f>F29+F33+F46</f>
        <v>31694700</v>
      </c>
      <c r="G47" s="17"/>
      <c r="H47" s="40">
        <f>H29+H33+H46</f>
        <v>111513900</v>
      </c>
    </row>
    <row r="48" spans="1:8">
      <c r="A48" s="6"/>
      <c r="B48" s="18" t="s">
        <v>85</v>
      </c>
      <c r="C48" s="9" t="s">
        <v>86</v>
      </c>
      <c r="D48" s="21">
        <v>135000</v>
      </c>
      <c r="E48" s="20"/>
      <c r="F48" s="42">
        <f t="shared" ref="F48:F54" si="8">D48*E48</f>
        <v>0</v>
      </c>
      <c r="G48" s="20">
        <v>40</v>
      </c>
      <c r="H48" s="42">
        <f>D48*G48</f>
        <v>5400000</v>
      </c>
    </row>
    <row r="49" spans="1:10">
      <c r="A49" s="6"/>
      <c r="B49" s="18" t="s">
        <v>87</v>
      </c>
      <c r="C49" s="9" t="s">
        <v>86</v>
      </c>
      <c r="D49" s="21">
        <v>135000</v>
      </c>
      <c r="E49" s="20"/>
      <c r="F49" s="42">
        <f t="shared" si="8"/>
        <v>0</v>
      </c>
      <c r="G49" s="20"/>
      <c r="H49" s="42">
        <f t="shared" ref="H49:H52" si="9">D49*G49</f>
        <v>0</v>
      </c>
    </row>
    <row r="50" spans="1:10">
      <c r="A50" s="6"/>
      <c r="B50" s="18" t="s">
        <v>88</v>
      </c>
      <c r="C50" s="9" t="s">
        <v>89</v>
      </c>
      <c r="D50" s="21">
        <v>41700</v>
      </c>
      <c r="E50" s="20"/>
      <c r="F50" s="42">
        <f t="shared" si="8"/>
        <v>0</v>
      </c>
      <c r="G50" s="20"/>
      <c r="H50" s="42">
        <f t="shared" si="9"/>
        <v>0</v>
      </c>
    </row>
    <row r="51" spans="1:10">
      <c r="A51" s="6"/>
      <c r="B51" s="18" t="s">
        <v>5</v>
      </c>
      <c r="C51" s="9" t="s">
        <v>50</v>
      </c>
      <c r="D51" s="21">
        <v>70000</v>
      </c>
      <c r="E51" s="20"/>
      <c r="F51" s="42">
        <f t="shared" si="8"/>
        <v>0</v>
      </c>
      <c r="G51" s="20">
        <v>1296</v>
      </c>
      <c r="H51" s="42">
        <f t="shared" si="9"/>
        <v>90720000</v>
      </c>
    </row>
    <row r="52" spans="1:10">
      <c r="A52" s="6"/>
      <c r="B52" s="18" t="s">
        <v>90</v>
      </c>
      <c r="C52" s="9" t="s">
        <v>91</v>
      </c>
      <c r="D52" s="24">
        <v>23000</v>
      </c>
      <c r="E52" s="20">
        <v>900</v>
      </c>
      <c r="F52" s="42">
        <f t="shared" si="8"/>
        <v>20700000</v>
      </c>
      <c r="G52" s="20">
        <v>4780</v>
      </c>
      <c r="H52" s="42">
        <f t="shared" si="9"/>
        <v>109940000</v>
      </c>
    </row>
    <row r="53" spans="1:10" ht="15">
      <c r="A53" s="14" t="s">
        <v>18</v>
      </c>
      <c r="B53" s="15" t="s">
        <v>0</v>
      </c>
      <c r="C53" s="25"/>
      <c r="D53" s="16"/>
      <c r="E53" s="17"/>
      <c r="F53" s="40">
        <f>SUM(F48:F52)</f>
        <v>20700000</v>
      </c>
      <c r="G53" s="17"/>
      <c r="H53" s="40">
        <f>SUM(H48:H52)</f>
        <v>206060000</v>
      </c>
    </row>
    <row r="54" spans="1:10" s="64" customFormat="1">
      <c r="A54" s="56"/>
      <c r="B54" s="57" t="s">
        <v>92</v>
      </c>
      <c r="C54" s="58" t="s">
        <v>93</v>
      </c>
      <c r="D54" s="59">
        <v>750</v>
      </c>
      <c r="E54" s="60">
        <v>22403.913</v>
      </c>
      <c r="F54" s="61">
        <f t="shared" si="8"/>
        <v>16802934.75</v>
      </c>
      <c r="G54" s="62">
        <v>96903.913</v>
      </c>
      <c r="H54" s="63">
        <f>D54*G54</f>
        <v>72677934.75</v>
      </c>
      <c r="J54" s="64" t="s">
        <v>135</v>
      </c>
    </row>
    <row r="55" spans="1:10" ht="15">
      <c r="A55" s="14" t="s">
        <v>19</v>
      </c>
      <c r="B55" s="15" t="s">
        <v>44</v>
      </c>
      <c r="C55" s="14"/>
      <c r="D55" s="16"/>
      <c r="E55" s="27"/>
      <c r="F55" s="40">
        <f>SUM(F54)</f>
        <v>16802934.75</v>
      </c>
      <c r="G55" s="27"/>
      <c r="H55" s="40">
        <f>SUM(H54)</f>
        <v>72677934.75</v>
      </c>
    </row>
    <row r="56" spans="1:10">
      <c r="A56" s="6"/>
      <c r="B56" s="18" t="s">
        <v>79</v>
      </c>
      <c r="C56" s="9" t="s">
        <v>54</v>
      </c>
      <c r="D56" s="22">
        <v>14500</v>
      </c>
      <c r="E56" s="12">
        <v>170</v>
      </c>
      <c r="F56" s="42">
        <f t="shared" ref="F56:F60" si="10">D56*E56</f>
        <v>2465000</v>
      </c>
      <c r="G56" s="12">
        <v>620</v>
      </c>
      <c r="H56" s="42">
        <f>D56*G56</f>
        <v>8990000</v>
      </c>
    </row>
    <row r="57" spans="1:10">
      <c r="A57" s="6"/>
      <c r="B57" s="18" t="s">
        <v>80</v>
      </c>
      <c r="C57" s="9" t="s">
        <v>54</v>
      </c>
      <c r="D57" s="22">
        <v>14500</v>
      </c>
      <c r="E57" s="20">
        <v>125</v>
      </c>
      <c r="F57" s="42">
        <f t="shared" si="10"/>
        <v>1812500</v>
      </c>
      <c r="G57" s="20">
        <v>275</v>
      </c>
      <c r="H57" s="42">
        <f t="shared" ref="H57:H60" si="11">D57*G57</f>
        <v>3987500</v>
      </c>
    </row>
    <row r="58" spans="1:10">
      <c r="A58" s="6"/>
      <c r="B58" s="18" t="s">
        <v>81</v>
      </c>
      <c r="C58" s="9" t="s">
        <v>82</v>
      </c>
      <c r="D58" s="22">
        <v>75000</v>
      </c>
      <c r="E58" s="20"/>
      <c r="F58" s="42">
        <f t="shared" si="10"/>
        <v>0</v>
      </c>
      <c r="G58" s="20"/>
      <c r="H58" s="42">
        <f t="shared" si="11"/>
        <v>0</v>
      </c>
    </row>
    <row r="59" spans="1:10">
      <c r="A59" s="6"/>
      <c r="B59" s="18" t="s">
        <v>83</v>
      </c>
      <c r="C59" s="9" t="s">
        <v>54</v>
      </c>
      <c r="D59" s="22">
        <v>530000</v>
      </c>
      <c r="E59" s="20"/>
      <c r="F59" s="42">
        <f t="shared" si="10"/>
        <v>0</v>
      </c>
      <c r="G59" s="20"/>
      <c r="H59" s="42">
        <f t="shared" si="11"/>
        <v>0</v>
      </c>
    </row>
    <row r="60" spans="1:10">
      <c r="A60" s="6"/>
      <c r="B60" s="18" t="s">
        <v>84</v>
      </c>
      <c r="C60" s="9" t="s">
        <v>54</v>
      </c>
      <c r="D60" s="22">
        <v>365000</v>
      </c>
      <c r="E60" s="20"/>
      <c r="F60" s="42">
        <f t="shared" si="10"/>
        <v>0</v>
      </c>
      <c r="G60" s="20"/>
      <c r="H60" s="42">
        <f t="shared" si="11"/>
        <v>0</v>
      </c>
    </row>
    <row r="61" spans="1:10" ht="15">
      <c r="A61" s="14" t="s">
        <v>20</v>
      </c>
      <c r="B61" s="15" t="s">
        <v>43</v>
      </c>
      <c r="C61" s="14"/>
      <c r="D61" s="16"/>
      <c r="E61" s="17"/>
      <c r="F61" s="40">
        <f>SUM(F56:F60)</f>
        <v>4277500</v>
      </c>
      <c r="G61" s="17"/>
      <c r="H61" s="40">
        <f>SUM(H56:H60)</f>
        <v>12977500</v>
      </c>
    </row>
    <row r="62" spans="1:10" ht="15">
      <c r="A62" s="14" t="s">
        <v>21</v>
      </c>
      <c r="B62" s="15" t="s">
        <v>22</v>
      </c>
      <c r="C62" s="14"/>
      <c r="D62" s="16"/>
      <c r="E62" s="17"/>
      <c r="F62" s="40">
        <f>SUM(F23+F47+F53+F55+F61)</f>
        <v>73475134.75</v>
      </c>
      <c r="G62" s="17"/>
      <c r="H62" s="40">
        <f>SUM(H23+H47+H53+H55+H61)</f>
        <v>456754551.75</v>
      </c>
    </row>
    <row r="63" spans="1:10" s="64" customFormat="1">
      <c r="A63" s="56"/>
      <c r="B63" s="57" t="s">
        <v>94</v>
      </c>
      <c r="C63" s="58" t="s">
        <v>95</v>
      </c>
      <c r="D63" s="65">
        <v>25400</v>
      </c>
      <c r="E63" s="62">
        <v>371</v>
      </c>
      <c r="F63" s="61">
        <f t="shared" ref="F63:F88" si="12">D63*E63</f>
        <v>9423400</v>
      </c>
      <c r="G63" s="62">
        <v>371</v>
      </c>
      <c r="H63" s="61">
        <f t="shared" ref="H63:H80" si="13">D63*G63</f>
        <v>9423400</v>
      </c>
      <c r="J63" s="64" t="s">
        <v>136</v>
      </c>
    </row>
    <row r="64" spans="1:10">
      <c r="A64" s="6"/>
      <c r="B64" s="18" t="s">
        <v>96</v>
      </c>
      <c r="C64" s="9" t="s">
        <v>95</v>
      </c>
      <c r="D64" s="21">
        <v>23000</v>
      </c>
      <c r="E64" s="20">
        <v>249</v>
      </c>
      <c r="F64" s="42">
        <f t="shared" si="12"/>
        <v>5727000</v>
      </c>
      <c r="G64" s="20">
        <v>921</v>
      </c>
      <c r="H64" s="42">
        <f t="shared" si="13"/>
        <v>21183000</v>
      </c>
    </row>
    <row r="65" spans="1:8">
      <c r="A65" s="6"/>
      <c r="B65" s="18" t="s">
        <v>97</v>
      </c>
      <c r="C65" s="9" t="s">
        <v>95</v>
      </c>
      <c r="D65" s="21">
        <v>27000</v>
      </c>
      <c r="E65" s="20">
        <v>627</v>
      </c>
      <c r="F65" s="42">
        <f t="shared" si="12"/>
        <v>16929000</v>
      </c>
      <c r="G65" s="20">
        <v>1797</v>
      </c>
      <c r="H65" s="42">
        <f t="shared" si="13"/>
        <v>48519000</v>
      </c>
    </row>
    <row r="66" spans="1:8">
      <c r="A66" s="6"/>
      <c r="B66" s="18" t="s">
        <v>98</v>
      </c>
      <c r="C66" s="9" t="s">
        <v>95</v>
      </c>
      <c r="D66" s="21">
        <v>46350</v>
      </c>
      <c r="E66" s="20">
        <v>465</v>
      </c>
      <c r="F66" s="42">
        <f t="shared" si="12"/>
        <v>21552750</v>
      </c>
      <c r="G66" s="20">
        <v>1137</v>
      </c>
      <c r="H66" s="42">
        <f t="shared" si="13"/>
        <v>52699950</v>
      </c>
    </row>
    <row r="67" spans="1:8">
      <c r="A67" s="6"/>
      <c r="B67" s="18" t="s">
        <v>99</v>
      </c>
      <c r="C67" s="9" t="s">
        <v>95</v>
      </c>
      <c r="D67" s="21">
        <v>38700</v>
      </c>
      <c r="E67" s="20"/>
      <c r="F67" s="42">
        <f t="shared" si="12"/>
        <v>0</v>
      </c>
      <c r="G67" s="20"/>
      <c r="H67" s="42">
        <f t="shared" si="13"/>
        <v>0</v>
      </c>
    </row>
    <row r="68" spans="1:8">
      <c r="A68" s="6"/>
      <c r="B68" s="18" t="s">
        <v>100</v>
      </c>
      <c r="C68" s="9" t="s">
        <v>95</v>
      </c>
      <c r="D68" s="21">
        <v>22500</v>
      </c>
      <c r="E68" s="20"/>
      <c r="F68" s="42">
        <f t="shared" si="12"/>
        <v>0</v>
      </c>
      <c r="G68" s="20"/>
      <c r="H68" s="42">
        <f t="shared" si="13"/>
        <v>0</v>
      </c>
    </row>
    <row r="69" spans="1:8">
      <c r="A69" s="6"/>
      <c r="B69" s="18" t="s">
        <v>101</v>
      </c>
      <c r="C69" s="9" t="s">
        <v>95</v>
      </c>
      <c r="D69" s="21">
        <v>14400</v>
      </c>
      <c r="E69" s="20"/>
      <c r="F69" s="42">
        <f t="shared" si="12"/>
        <v>0</v>
      </c>
      <c r="G69" s="20">
        <v>94</v>
      </c>
      <c r="H69" s="42">
        <f t="shared" si="13"/>
        <v>1353600</v>
      </c>
    </row>
    <row r="70" spans="1:8">
      <c r="A70" s="6"/>
      <c r="B70" s="18" t="s">
        <v>102</v>
      </c>
      <c r="C70" s="9" t="s">
        <v>95</v>
      </c>
      <c r="D70" s="21">
        <v>41400</v>
      </c>
      <c r="E70" s="20"/>
      <c r="F70" s="42">
        <f t="shared" si="12"/>
        <v>0</v>
      </c>
      <c r="G70" s="20">
        <v>94</v>
      </c>
      <c r="H70" s="42">
        <f t="shared" si="13"/>
        <v>3891600</v>
      </c>
    </row>
    <row r="71" spans="1:8">
      <c r="A71" s="6"/>
      <c r="B71" s="18" t="s">
        <v>103</v>
      </c>
      <c r="C71" s="9" t="s">
        <v>95</v>
      </c>
      <c r="D71" s="21">
        <v>41400</v>
      </c>
      <c r="E71" s="20"/>
      <c r="F71" s="42">
        <f t="shared" si="12"/>
        <v>0</v>
      </c>
      <c r="G71" s="20">
        <v>94</v>
      </c>
      <c r="H71" s="42">
        <f t="shared" si="13"/>
        <v>3891600</v>
      </c>
    </row>
    <row r="72" spans="1:8">
      <c r="A72" s="6"/>
      <c r="B72" s="18" t="s">
        <v>104</v>
      </c>
      <c r="C72" s="9" t="s">
        <v>95</v>
      </c>
      <c r="D72" s="21">
        <v>60000</v>
      </c>
      <c r="E72" s="20"/>
      <c r="F72" s="42">
        <f t="shared" si="12"/>
        <v>0</v>
      </c>
      <c r="G72" s="20"/>
      <c r="H72" s="42">
        <f t="shared" si="13"/>
        <v>0</v>
      </c>
    </row>
    <row r="73" spans="1:8">
      <c r="A73" s="6"/>
      <c r="B73" s="18" t="s">
        <v>105</v>
      </c>
      <c r="C73" s="9" t="s">
        <v>95</v>
      </c>
      <c r="D73" s="21">
        <v>28800</v>
      </c>
      <c r="E73" s="20"/>
      <c r="F73" s="42">
        <f t="shared" si="12"/>
        <v>0</v>
      </c>
      <c r="G73" s="20">
        <v>111</v>
      </c>
      <c r="H73" s="42">
        <f t="shared" si="13"/>
        <v>3196800</v>
      </c>
    </row>
    <row r="74" spans="1:8">
      <c r="A74" s="6"/>
      <c r="B74" s="18" t="s">
        <v>106</v>
      </c>
      <c r="C74" s="9" t="s">
        <v>95</v>
      </c>
      <c r="D74" s="21">
        <v>27000</v>
      </c>
      <c r="E74" s="20"/>
      <c r="F74" s="42">
        <f t="shared" si="12"/>
        <v>0</v>
      </c>
      <c r="G74" s="20"/>
      <c r="H74" s="42">
        <f t="shared" si="13"/>
        <v>0</v>
      </c>
    </row>
    <row r="75" spans="1:8">
      <c r="A75" s="6"/>
      <c r="B75" s="18" t="s">
        <v>107</v>
      </c>
      <c r="C75" s="9" t="s">
        <v>95</v>
      </c>
      <c r="D75" s="21">
        <v>35000</v>
      </c>
      <c r="E75" s="20"/>
      <c r="F75" s="42">
        <f t="shared" si="12"/>
        <v>0</v>
      </c>
      <c r="G75" s="20"/>
      <c r="H75" s="42">
        <f t="shared" si="13"/>
        <v>0</v>
      </c>
    </row>
    <row r="76" spans="1:8">
      <c r="A76" s="6"/>
      <c r="B76" s="28" t="s">
        <v>108</v>
      </c>
      <c r="C76" s="9" t="s">
        <v>95</v>
      </c>
      <c r="D76" s="21">
        <v>8100</v>
      </c>
      <c r="E76" s="20"/>
      <c r="F76" s="42">
        <f t="shared" si="12"/>
        <v>0</v>
      </c>
      <c r="G76" s="20">
        <v>1170</v>
      </c>
      <c r="H76" s="42">
        <f t="shared" si="13"/>
        <v>9477000</v>
      </c>
    </row>
    <row r="77" spans="1:8">
      <c r="A77" s="6"/>
      <c r="B77" s="28" t="s">
        <v>109</v>
      </c>
      <c r="C77" s="9" t="s">
        <v>95</v>
      </c>
      <c r="D77" s="21">
        <v>21600</v>
      </c>
      <c r="E77" s="20"/>
      <c r="F77" s="42">
        <f t="shared" si="12"/>
        <v>0</v>
      </c>
      <c r="G77" s="20"/>
      <c r="H77" s="42">
        <f t="shared" si="13"/>
        <v>0</v>
      </c>
    </row>
    <row r="78" spans="1:8">
      <c r="A78" s="6"/>
      <c r="B78" s="28" t="s">
        <v>110</v>
      </c>
      <c r="C78" s="9" t="s">
        <v>95</v>
      </c>
      <c r="D78" s="21">
        <v>11000</v>
      </c>
      <c r="E78" s="20">
        <v>667</v>
      </c>
      <c r="F78" s="42">
        <f t="shared" si="12"/>
        <v>7337000</v>
      </c>
      <c r="G78" s="20">
        <v>1339</v>
      </c>
      <c r="H78" s="42">
        <f t="shared" si="13"/>
        <v>14729000</v>
      </c>
    </row>
    <row r="79" spans="1:8">
      <c r="A79" s="6"/>
      <c r="B79" s="28" t="s">
        <v>111</v>
      </c>
      <c r="C79" s="9" t="s">
        <v>95</v>
      </c>
      <c r="D79" s="21">
        <v>18500</v>
      </c>
      <c r="E79" s="20">
        <v>47</v>
      </c>
      <c r="F79" s="42">
        <f t="shared" si="12"/>
        <v>869500</v>
      </c>
      <c r="G79" s="20">
        <v>47</v>
      </c>
      <c r="H79" s="42">
        <f t="shared" si="13"/>
        <v>869500</v>
      </c>
    </row>
    <row r="80" spans="1:8">
      <c r="A80" s="6"/>
      <c r="B80" s="28" t="s">
        <v>112</v>
      </c>
      <c r="C80" s="9" t="s">
        <v>95</v>
      </c>
      <c r="D80" s="21">
        <v>5400</v>
      </c>
      <c r="E80" s="20"/>
      <c r="F80" s="42">
        <f t="shared" si="12"/>
        <v>0</v>
      </c>
      <c r="G80" s="20"/>
      <c r="H80" s="42">
        <f t="shared" si="13"/>
        <v>0</v>
      </c>
    </row>
    <row r="81" spans="1:10">
      <c r="A81" s="6"/>
      <c r="B81" s="28" t="s">
        <v>113</v>
      </c>
      <c r="C81" s="9" t="s">
        <v>95</v>
      </c>
      <c r="D81" s="21">
        <v>4500</v>
      </c>
      <c r="E81" s="20">
        <v>998</v>
      </c>
      <c r="F81" s="42">
        <f t="shared" si="12"/>
        <v>4491000</v>
      </c>
      <c r="G81" s="20">
        <v>998</v>
      </c>
      <c r="H81" s="42">
        <f t="shared" ref="H81:H86" si="14">D81*G81</f>
        <v>4491000</v>
      </c>
    </row>
    <row r="82" spans="1:10" ht="14.25" customHeight="1">
      <c r="A82" s="14" t="s">
        <v>23</v>
      </c>
      <c r="B82" s="29" t="s">
        <v>45</v>
      </c>
      <c r="C82" s="14"/>
      <c r="D82" s="16"/>
      <c r="E82" s="17"/>
      <c r="F82" s="40">
        <f>SUM(F63:F81)</f>
        <v>66329650</v>
      </c>
      <c r="G82" s="17"/>
      <c r="H82" s="40">
        <f>SUM(H63:H81)</f>
        <v>173725450</v>
      </c>
    </row>
    <row r="83" spans="1:10">
      <c r="A83" s="6"/>
      <c r="B83" s="18" t="s">
        <v>114</v>
      </c>
      <c r="C83" s="9" t="s">
        <v>95</v>
      </c>
      <c r="D83" s="30">
        <v>4500000</v>
      </c>
      <c r="E83" s="20"/>
      <c r="F83" s="42">
        <f t="shared" si="12"/>
        <v>0</v>
      </c>
      <c r="G83" s="20"/>
      <c r="H83" s="42">
        <f t="shared" si="14"/>
        <v>0</v>
      </c>
    </row>
    <row r="84" spans="1:10">
      <c r="A84" s="6"/>
      <c r="B84" s="18" t="s">
        <v>115</v>
      </c>
      <c r="C84" s="9" t="s">
        <v>95</v>
      </c>
      <c r="D84" s="10">
        <v>4500000</v>
      </c>
      <c r="E84" s="20"/>
      <c r="F84" s="42">
        <f t="shared" si="12"/>
        <v>0</v>
      </c>
      <c r="G84" s="20"/>
      <c r="H84" s="42">
        <f t="shared" si="14"/>
        <v>0</v>
      </c>
    </row>
    <row r="85" spans="1:10">
      <c r="A85" s="6"/>
      <c r="B85" s="18" t="s">
        <v>116</v>
      </c>
      <c r="C85" s="9" t="s">
        <v>95</v>
      </c>
      <c r="D85" s="10">
        <v>120000</v>
      </c>
      <c r="E85" s="20">
        <v>4</v>
      </c>
      <c r="F85" s="42">
        <f t="shared" si="12"/>
        <v>480000</v>
      </c>
      <c r="G85" s="20">
        <v>44</v>
      </c>
      <c r="H85" s="42">
        <f t="shared" si="14"/>
        <v>5280000</v>
      </c>
    </row>
    <row r="86" spans="1:10">
      <c r="A86" s="6"/>
      <c r="B86" s="31" t="s">
        <v>117</v>
      </c>
      <c r="C86" s="9" t="s">
        <v>118</v>
      </c>
      <c r="D86" s="21">
        <v>1200000</v>
      </c>
      <c r="E86" s="20"/>
      <c r="F86" s="42">
        <f t="shared" si="12"/>
        <v>0</v>
      </c>
      <c r="G86" s="20"/>
      <c r="H86" s="42">
        <f t="shared" si="14"/>
        <v>0</v>
      </c>
    </row>
    <row r="87" spans="1:10">
      <c r="A87" s="6"/>
      <c r="B87" s="18" t="s">
        <v>119</v>
      </c>
      <c r="C87" s="32" t="s">
        <v>52</v>
      </c>
      <c r="D87" s="21">
        <v>2500000</v>
      </c>
      <c r="E87" s="20">
        <v>1</v>
      </c>
      <c r="F87" s="42">
        <f t="shared" si="12"/>
        <v>2500000</v>
      </c>
      <c r="G87" s="20">
        <v>9</v>
      </c>
      <c r="H87" s="42">
        <f>D87*G87</f>
        <v>22500000</v>
      </c>
    </row>
    <row r="88" spans="1:10">
      <c r="A88" s="6"/>
      <c r="B88" s="18" t="s">
        <v>120</v>
      </c>
      <c r="C88" s="9" t="s">
        <v>121</v>
      </c>
      <c r="D88" s="21">
        <v>500000</v>
      </c>
      <c r="E88" s="20"/>
      <c r="F88" s="42">
        <f t="shared" si="12"/>
        <v>0</v>
      </c>
      <c r="G88" s="20">
        <v>15</v>
      </c>
      <c r="H88" s="42">
        <f>D88*G88</f>
        <v>7500000</v>
      </c>
    </row>
    <row r="89" spans="1:10" ht="15">
      <c r="A89" s="14" t="s">
        <v>24</v>
      </c>
      <c r="B89" s="15" t="s">
        <v>46</v>
      </c>
      <c r="C89" s="14"/>
      <c r="D89" s="16"/>
      <c r="E89" s="17"/>
      <c r="F89" s="40">
        <f>SUM(F83:F88)</f>
        <v>2980000</v>
      </c>
      <c r="G89" s="17"/>
      <c r="H89" s="40">
        <f>SUM(H83:H88)</f>
        <v>35280000</v>
      </c>
    </row>
    <row r="90" spans="1:10" ht="15">
      <c r="A90" s="14" t="s">
        <v>25</v>
      </c>
      <c r="B90" s="15" t="s">
        <v>29</v>
      </c>
      <c r="C90" s="14"/>
      <c r="D90" s="16"/>
      <c r="E90" s="17"/>
      <c r="F90" s="40">
        <f>F82+F89</f>
        <v>69309650</v>
      </c>
      <c r="G90" s="17"/>
      <c r="H90" s="40">
        <f>H82+H89</f>
        <v>209005450</v>
      </c>
    </row>
    <row r="91" spans="1:10" ht="15">
      <c r="A91" s="14" t="s">
        <v>26</v>
      </c>
      <c r="B91" s="15" t="s">
        <v>30</v>
      </c>
      <c r="C91" s="14"/>
      <c r="D91" s="16"/>
      <c r="E91" s="17"/>
      <c r="F91" s="40">
        <f>F62+F90</f>
        <v>142784784.75</v>
      </c>
      <c r="G91" s="17"/>
      <c r="H91" s="40">
        <f>H62+H90</f>
        <v>665760001.75</v>
      </c>
      <c r="J91" s="33"/>
    </row>
    <row r="92" spans="1:10" ht="15">
      <c r="A92" s="14" t="s">
        <v>27</v>
      </c>
      <c r="B92" s="15" t="s">
        <v>11</v>
      </c>
      <c r="C92" s="14"/>
      <c r="D92" s="16"/>
      <c r="E92" s="17"/>
      <c r="F92" s="40">
        <f>F91*10%</f>
        <v>14278478.475000001</v>
      </c>
      <c r="G92" s="17"/>
      <c r="H92" s="40">
        <f>H91*10%</f>
        <v>66576000.175000004</v>
      </c>
    </row>
    <row r="93" spans="1:10" ht="15">
      <c r="A93" s="14" t="s">
        <v>28</v>
      </c>
      <c r="B93" s="15" t="s">
        <v>31</v>
      </c>
      <c r="C93" s="14"/>
      <c r="D93" s="16"/>
      <c r="E93" s="17"/>
      <c r="F93" s="40">
        <f>SUM(F91:F92)</f>
        <v>157063263.22499999</v>
      </c>
      <c r="G93" s="17"/>
      <c r="H93" s="40">
        <f>SUM(H91:H92)</f>
        <v>732336001.92499995</v>
      </c>
      <c r="J93" s="33"/>
    </row>
    <row r="94" spans="1:10" ht="15">
      <c r="A94" s="34"/>
      <c r="B94" s="35"/>
      <c r="C94" s="34"/>
      <c r="D94" s="36"/>
      <c r="E94" s="37"/>
      <c r="F94" s="45"/>
      <c r="G94" s="37"/>
      <c r="H94" s="45"/>
      <c r="I94" s="33"/>
    </row>
    <row r="95" spans="1:10" ht="15">
      <c r="B95" s="5" t="s">
        <v>6</v>
      </c>
      <c r="J95" s="33"/>
    </row>
    <row r="96" spans="1:10">
      <c r="B96" s="2" t="s">
        <v>123</v>
      </c>
      <c r="F96" s="49" t="s">
        <v>125</v>
      </c>
      <c r="G96" s="49"/>
    </row>
    <row r="97" spans="2:9">
      <c r="F97" s="48"/>
      <c r="G97" s="38"/>
    </row>
    <row r="98" spans="2:9">
      <c r="B98" s="2" t="s">
        <v>122</v>
      </c>
      <c r="F98" s="49" t="s">
        <v>129</v>
      </c>
      <c r="G98" s="49"/>
      <c r="I98" s="41"/>
    </row>
    <row r="99" spans="2:9">
      <c r="F99" s="48"/>
      <c r="G99" s="38"/>
    </row>
    <row r="100" spans="2:9" ht="15" customHeight="1">
      <c r="B100" s="39" t="s">
        <v>124</v>
      </c>
      <c r="F100" s="49" t="s">
        <v>131</v>
      </c>
      <c r="G100" s="49"/>
    </row>
    <row r="101" spans="2:9" ht="15" customHeight="1">
      <c r="B101" s="39"/>
      <c r="F101" s="48"/>
      <c r="G101" s="38"/>
    </row>
    <row r="102" spans="2:9" ht="15">
      <c r="B102" s="5" t="s">
        <v>1</v>
      </c>
    </row>
    <row r="103" spans="2:9">
      <c r="B103" s="2" t="s">
        <v>127</v>
      </c>
      <c r="F103" s="41" t="s">
        <v>128</v>
      </c>
    </row>
    <row r="104" spans="2:9" ht="15">
      <c r="B104" s="5" t="s">
        <v>2</v>
      </c>
    </row>
    <row r="105" spans="2:9">
      <c r="B105" s="2" t="s">
        <v>38</v>
      </c>
      <c r="F105" s="49" t="s">
        <v>126</v>
      </c>
      <c r="G105" s="49"/>
    </row>
    <row r="106" spans="2:9">
      <c r="F106" s="48"/>
      <c r="G106" s="38"/>
    </row>
    <row r="107" spans="2:9">
      <c r="B107" s="2" t="s">
        <v>133</v>
      </c>
      <c r="F107" s="41" t="s">
        <v>132</v>
      </c>
    </row>
  </sheetData>
  <mergeCells count="17">
    <mergeCell ref="A2:H2"/>
    <mergeCell ref="A3:H3"/>
    <mergeCell ref="A4:H4"/>
    <mergeCell ref="A15:H15"/>
    <mergeCell ref="F96:G96"/>
    <mergeCell ref="G17:H17"/>
    <mergeCell ref="A13:H13"/>
    <mergeCell ref="A17:A18"/>
    <mergeCell ref="B17:B18"/>
    <mergeCell ref="C17:C18"/>
    <mergeCell ref="D17:D18"/>
    <mergeCell ref="E17:F17"/>
    <mergeCell ref="F100:G100"/>
    <mergeCell ref="F105:G105"/>
    <mergeCell ref="B8:H8"/>
    <mergeCell ref="B10:H10"/>
    <mergeCell ref="F98:G98"/>
  </mergeCells>
  <printOptions horizontalCentered="1"/>
  <pageMargins left="0.78740157480314965" right="0.78740157480314965" top="1.1811023622047245" bottom="0.59055118110236227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гүйцэтгэлийн маягт-ГСХ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fc adb</cp:lastModifiedBy>
  <cp:lastPrinted>2023-09-20T10:20:38Z</cp:lastPrinted>
  <dcterms:created xsi:type="dcterms:W3CDTF">2014-01-15T06:30:10Z</dcterms:created>
  <dcterms:modified xsi:type="dcterms:W3CDTF">2023-09-20T10:23:27Z</dcterms:modified>
</cp:coreProperties>
</file>