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5205" windowHeight="8685"/>
  </bookViews>
  <sheets>
    <sheet name="9са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G83" i="1"/>
  <c r="I82" i="1"/>
  <c r="I84" i="1" s="1"/>
  <c r="G82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F67" i="1"/>
  <c r="I67" i="1" s="1"/>
  <c r="I66" i="1"/>
  <c r="G66" i="1"/>
  <c r="I65" i="1"/>
  <c r="G65" i="1"/>
  <c r="F64" i="1"/>
  <c r="G64" i="1" s="1"/>
  <c r="F63" i="1"/>
  <c r="I63" i="1" s="1"/>
  <c r="F62" i="1"/>
  <c r="G62" i="1" s="1"/>
  <c r="I61" i="1"/>
  <c r="F61" i="1"/>
  <c r="G61" i="1" s="1"/>
  <c r="I58" i="1"/>
  <c r="G58" i="1"/>
  <c r="I57" i="1"/>
  <c r="I59" i="1" s="1"/>
  <c r="G57" i="1"/>
  <c r="G59" i="1" s="1"/>
  <c r="I55" i="1"/>
  <c r="G55" i="1"/>
  <c r="I54" i="1"/>
  <c r="G54" i="1"/>
  <c r="I53" i="1"/>
  <c r="G53" i="1"/>
  <c r="I52" i="1"/>
  <c r="G52" i="1"/>
  <c r="G56" i="1" s="1"/>
  <c r="I50" i="1"/>
  <c r="G50" i="1"/>
  <c r="I49" i="1"/>
  <c r="G49" i="1"/>
  <c r="I48" i="1"/>
  <c r="G48" i="1"/>
  <c r="G51" i="1" s="1"/>
  <c r="I47" i="1"/>
  <c r="G47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8" i="1"/>
  <c r="G28" i="1"/>
  <c r="I27" i="1"/>
  <c r="G27" i="1"/>
  <c r="I26" i="1"/>
  <c r="G26" i="1"/>
  <c r="I25" i="1"/>
  <c r="G25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5" i="1"/>
  <c r="G15" i="1"/>
  <c r="I14" i="1"/>
  <c r="G14" i="1"/>
  <c r="G16" i="1" s="1"/>
  <c r="I45" i="1" l="1"/>
  <c r="I56" i="1"/>
  <c r="G63" i="1"/>
  <c r="G45" i="1"/>
  <c r="G24" i="1"/>
  <c r="G29" i="1"/>
  <c r="I51" i="1"/>
  <c r="I16" i="1"/>
  <c r="I62" i="1"/>
  <c r="G84" i="1"/>
  <c r="I29" i="1"/>
  <c r="I24" i="1"/>
  <c r="I64" i="1"/>
  <c r="G67" i="1"/>
  <c r="G81" i="1" s="1"/>
  <c r="G85" i="1" s="1"/>
  <c r="I81" i="1" l="1"/>
  <c r="I85" i="1" s="1"/>
  <c r="I46" i="1"/>
  <c r="I60" i="1" s="1"/>
  <c r="I86" i="1" s="1"/>
  <c r="G46" i="1"/>
  <c r="G60" i="1" s="1"/>
  <c r="G86" i="1" s="1"/>
  <c r="G87" i="1" l="1"/>
  <c r="G88" i="1" s="1"/>
  <c r="I87" i="1"/>
  <c r="I88" i="1" s="1"/>
</calcChain>
</file>

<file path=xl/sharedStrings.xml><?xml version="1.0" encoding="utf-8"?>
<sst xmlns="http://schemas.openxmlformats.org/spreadsheetml/2006/main" count="182" uniqueCount="134">
  <si>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</si>
  <si>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</si>
  <si>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</si>
  <si>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</si>
  <si>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</si>
  <si>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09 дүгээр сарын 01-ээс 09 дүгээр сарын 30-ний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</si>
  <si>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</si>
  <si>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</si>
  <si>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</si>
  <si>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</si>
  <si>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</si>
  <si>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9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</si>
  <si>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</si>
  <si>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</si>
  <si>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</si>
  <si>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</si>
  <si>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</si>
  <si>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</si>
  <si>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</si>
  <si>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</si>
  <si>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</si>
  <si>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</si>
  <si>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</si>
  <si>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</si>
  <si>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</si>
  <si>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</si>
  <si>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</si>
  <si>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</si>
  <si>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</si>
  <si>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</si>
  <si>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</si>
  <si>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</si>
  <si>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</si>
  <si>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</si>
  <si>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</si>
  <si>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</si>
  <si>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</si>
  <si>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</si>
  <si>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</si>
  <si>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</si>
  <si>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</si>
  <si>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</si>
  <si>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</si>
  <si>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</si>
  <si>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</si>
  <si>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</si>
  <si>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</si>
  <si>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</si>
  <si>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</si>
  <si>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</si>
  <si>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</si>
  <si>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</si>
  <si>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</si>
  <si>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</si>
  <si>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</si>
  <si>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</si>
  <si>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</si>
  <si>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</si>
  <si>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</si>
  <si>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</si>
  <si>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</si>
  <si>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</si>
  <si>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</si>
  <si>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</si>
  <si>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</si>
  <si>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</si>
  <si>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</si>
  <si>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</si>
  <si>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</si>
  <si>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</si>
  <si>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</si>
  <si>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</si>
  <si>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</si>
  <si>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</si>
  <si>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</si>
  <si>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</si>
  <si>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</si>
  <si>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</si>
  <si>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</si>
  <si>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</si>
  <si>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</si>
  <si>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</si>
  <si>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</si>
  <si>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</si>
  <si>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</si>
  <si>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</si>
  <si>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</si>
  <si>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</si>
  <si>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</si>
  <si>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</si>
  <si>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</si>
  <si>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</si>
  <si>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</si>
  <si>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</si>
  <si>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</si>
  <si>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</si>
  <si>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</si>
  <si>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</si>
  <si>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</si>
  <si>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</si>
  <si>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</si>
  <si>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</si>
  <si>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</si>
  <si>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</si>
  <si>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</si>
  <si>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</si>
  <si>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</si>
  <si>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</si>
  <si>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</si>
  <si>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</si>
  <si>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</si>
  <si>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</si>
  <si>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</si>
  <si>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</si>
  <si>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</si>
  <si>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</si>
  <si>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</si>
  <si>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</si>
  <si>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</si>
  <si>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</si>
  <si>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</si>
  <si>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</si>
  <si>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</si>
  <si>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</si>
  <si>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</si>
  <si>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</si>
  <si>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</si>
  <si>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</si>
  <si>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</si>
  <si>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</si>
  <si>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</si>
  <si>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Т.Цэрэндулам  /</t>
  </si>
  <si>
    <t>Үндэсний геологийн албаны дарга</t>
  </si>
  <si>
    <t>/Б.Мөнхтөр/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</si>
</sst>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DX101"/>
  <sheetViews>
    <sheetView tabSelected="1" topLeftCell="A73" workbookViewId="0">
      <selection activeCell="I100" sqref="I100"/>
    </sheetView>
  </sheetViews>
  <sheetFormatPr defaultRowHeight="14.25" x14ac:dyDescent="0.2"/>
  <cols>
    <col min="1" max="1" width="4.625" style="2" customWidth="1"/>
    <col min="2" max="2" width="5.75" style="2" customWidth="1"/>
    <col min="3" max="3" width="38.5" style="36" customWidth="1"/>
    <col min="4" max="4" width="9.75" style="2" customWidth="1"/>
    <col min="5" max="5" width="11.5" style="2" customWidth="1"/>
    <col min="6" max="6" width="4.875" style="2" bestFit="1" customWidth="1"/>
    <col min="7" max="7" width="15" style="2" customWidth="1"/>
    <col min="8" max="8" width="5.875" style="2" bestFit="1" customWidth="1"/>
    <col min="9" max="9" width="13.75" style="2" customWidth="1"/>
    <col min="10" max="12" width="13.75" style="6" customWidth="1"/>
    <col min="13" max="16384" width="9" style="2"/>
  </cols>
  <sheetData>
    <row r="1" spans="2:16352" x14ac:dyDescent="0.2">
      <c r="B1" s="1"/>
      <c r="C1" s="1"/>
      <c r="F1" s="1"/>
      <c r="G1" s="1"/>
      <c r="H1" s="1"/>
      <c r="I1" s="3" t="s">
        <v>0</v>
      </c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</row>
    <row r="2" spans="2:16352" x14ac:dyDescent="0.2">
      <c r="B2" s="1"/>
      <c r="C2" s="1"/>
      <c r="F2" s="1"/>
      <c r="G2" s="1"/>
      <c r="H2" s="1"/>
      <c r="I2" s="3" t="s">
        <v>1</v>
      </c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</row>
    <row r="3" spans="2:16352" x14ac:dyDescent="0.2">
      <c r="B3" s="1"/>
      <c r="C3" s="1"/>
      <c r="F3" s="1"/>
      <c r="G3" s="1"/>
      <c r="H3" s="1"/>
      <c r="I3" s="3" t="s">
        <v>2</v>
      </c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</row>
    <row r="5" spans="2:16352" ht="15" x14ac:dyDescent="0.2">
      <c r="C5" s="38" t="s">
        <v>3</v>
      </c>
      <c r="D5" s="38"/>
      <c r="E5" s="38"/>
      <c r="F5" s="38"/>
      <c r="G5" s="38"/>
      <c r="H5" s="38"/>
      <c r="I5" s="38"/>
      <c r="J5" s="5"/>
      <c r="K5" s="5"/>
      <c r="L5" s="5"/>
    </row>
    <row r="6" spans="2:16352" ht="15" x14ac:dyDescent="0.2">
      <c r="C6" s="38" t="s">
        <v>4</v>
      </c>
      <c r="D6" s="38"/>
      <c r="E6" s="38"/>
      <c r="F6" s="38"/>
      <c r="G6" s="38"/>
      <c r="H6" s="38"/>
      <c r="I6" s="38"/>
      <c r="J6" s="5"/>
      <c r="K6" s="5"/>
      <c r="L6" s="5"/>
    </row>
    <row r="7" spans="2:16352" x14ac:dyDescent="0.2">
      <c r="B7" s="39" t="s">
        <v>5</v>
      </c>
      <c r="C7" s="39"/>
      <c r="D7" s="39"/>
      <c r="E7" s="39"/>
      <c r="F7" s="39"/>
      <c r="G7" s="39"/>
      <c r="H7" s="39"/>
      <c r="I7" s="39"/>
    </row>
    <row r="9" spans="2:16352" x14ac:dyDescent="0.2">
      <c r="B9" s="40" t="s">
        <v>6</v>
      </c>
      <c r="C9" s="40"/>
      <c r="D9" s="40"/>
      <c r="E9" s="40"/>
      <c r="F9" s="40"/>
      <c r="G9" s="40"/>
      <c r="H9" s="40"/>
      <c r="I9" s="40"/>
      <c r="J9" s="7"/>
      <c r="K9" s="7"/>
      <c r="L9" s="7"/>
    </row>
    <row r="11" spans="2:16352" x14ac:dyDescent="0.2">
      <c r="B11" s="41" t="s">
        <v>7</v>
      </c>
      <c r="C11" s="42" t="s">
        <v>8</v>
      </c>
      <c r="D11" s="43" t="s">
        <v>9</v>
      </c>
      <c r="E11" s="43" t="s">
        <v>10</v>
      </c>
      <c r="F11" s="45" t="s">
        <v>11</v>
      </c>
      <c r="G11" s="45"/>
      <c r="H11" s="45" t="s">
        <v>12</v>
      </c>
      <c r="I11" s="45"/>
      <c r="J11" s="8"/>
      <c r="K11" s="8"/>
      <c r="L11" s="8"/>
    </row>
    <row r="12" spans="2:16352" x14ac:dyDescent="0.2">
      <c r="B12" s="41"/>
      <c r="C12" s="42"/>
      <c r="D12" s="44"/>
      <c r="E12" s="44"/>
      <c r="F12" s="9" t="s">
        <v>13</v>
      </c>
      <c r="G12" s="9" t="s">
        <v>14</v>
      </c>
      <c r="H12" s="9" t="s">
        <v>13</v>
      </c>
      <c r="I12" s="9" t="s">
        <v>14</v>
      </c>
      <c r="J12" s="10"/>
      <c r="K12" s="10"/>
      <c r="L12" s="10"/>
    </row>
    <row r="13" spans="2:16352" x14ac:dyDescent="0.2">
      <c r="B13" s="9">
        <v>0</v>
      </c>
      <c r="C13" s="11">
        <v>1</v>
      </c>
      <c r="D13" s="12">
        <v>2</v>
      </c>
      <c r="E13" s="12">
        <v>3</v>
      </c>
      <c r="F13" s="9"/>
      <c r="G13" s="9">
        <v>5</v>
      </c>
      <c r="H13" s="9">
        <v>6</v>
      </c>
      <c r="I13" s="9">
        <v>7</v>
      </c>
      <c r="J13" s="10"/>
      <c r="K13" s="10"/>
      <c r="L13" s="10"/>
    </row>
    <row r="14" spans="2:16352" x14ac:dyDescent="0.2">
      <c r="B14" s="9"/>
      <c r="C14" s="11" t="s">
        <v>15</v>
      </c>
      <c r="D14" s="9" t="s">
        <v>16</v>
      </c>
      <c r="E14" s="13">
        <v>45625</v>
      </c>
      <c r="F14" s="14"/>
      <c r="G14" s="13">
        <f>F14*E14</f>
        <v>0</v>
      </c>
      <c r="H14" s="14">
        <v>30</v>
      </c>
      <c r="I14" s="13">
        <f>H14*E14</f>
        <v>1368750</v>
      </c>
      <c r="J14" s="15"/>
      <c r="K14" s="15"/>
      <c r="L14" s="15"/>
    </row>
    <row r="15" spans="2:16352" x14ac:dyDescent="0.2">
      <c r="B15" s="9"/>
      <c r="C15" s="11" t="s">
        <v>17</v>
      </c>
      <c r="D15" s="9" t="s">
        <v>18</v>
      </c>
      <c r="E15" s="13">
        <v>7400</v>
      </c>
      <c r="F15" s="14"/>
      <c r="G15" s="13">
        <f>F15*E15</f>
        <v>0</v>
      </c>
      <c r="H15" s="14">
        <v>1759</v>
      </c>
      <c r="I15" s="13">
        <f>H15*E15</f>
        <v>13016600</v>
      </c>
      <c r="J15" s="15"/>
      <c r="K15" s="15"/>
      <c r="L15" s="15"/>
    </row>
    <row r="16" spans="2:16352" ht="15" x14ac:dyDescent="0.2">
      <c r="B16" s="16" t="s">
        <v>19</v>
      </c>
      <c r="C16" s="17" t="s">
        <v>20</v>
      </c>
      <c r="D16" s="16"/>
      <c r="E16" s="18"/>
      <c r="F16" s="18"/>
      <c r="G16" s="18">
        <f>SUM(G14:G15)</f>
        <v>0</v>
      </c>
      <c r="H16" s="37"/>
      <c r="I16" s="18">
        <f>SUM(I14:I15)</f>
        <v>14385350</v>
      </c>
      <c r="J16" s="15"/>
      <c r="K16" s="15"/>
      <c r="L16" s="15"/>
    </row>
    <row r="17" spans="2:12" x14ac:dyDescent="0.2">
      <c r="B17" s="9"/>
      <c r="C17" s="11" t="s">
        <v>21</v>
      </c>
      <c r="D17" s="9" t="s">
        <v>18</v>
      </c>
      <c r="E17" s="13">
        <v>53957</v>
      </c>
      <c r="F17" s="14"/>
      <c r="G17" s="13">
        <f>F17*E17</f>
        <v>0</v>
      </c>
      <c r="H17" s="14">
        <v>1200</v>
      </c>
      <c r="I17" s="13">
        <f t="shared" ref="I17:I23" si="0">H17*E17</f>
        <v>64748400</v>
      </c>
      <c r="J17" s="15"/>
      <c r="K17" s="15"/>
      <c r="L17" s="15"/>
    </row>
    <row r="18" spans="2:12" x14ac:dyDescent="0.2">
      <c r="B18" s="9"/>
      <c r="C18" s="11" t="s">
        <v>22</v>
      </c>
      <c r="D18" s="9" t="s">
        <v>16</v>
      </c>
      <c r="E18" s="13">
        <v>15686</v>
      </c>
      <c r="F18" s="14"/>
      <c r="G18" s="13">
        <f t="shared" ref="G18:G23" si="1">F18*E18</f>
        <v>0</v>
      </c>
      <c r="H18" s="14">
        <v>25</v>
      </c>
      <c r="I18" s="13">
        <f t="shared" si="0"/>
        <v>392150</v>
      </c>
      <c r="J18" s="15"/>
      <c r="K18" s="15"/>
      <c r="L18" s="15"/>
    </row>
    <row r="19" spans="2:12" x14ac:dyDescent="0.2">
      <c r="B19" s="9"/>
      <c r="C19" s="11" t="s">
        <v>23</v>
      </c>
      <c r="D19" s="9" t="s">
        <v>24</v>
      </c>
      <c r="E19" s="13">
        <v>53333</v>
      </c>
      <c r="F19" s="14"/>
      <c r="G19" s="13">
        <f t="shared" si="1"/>
        <v>0</v>
      </c>
      <c r="H19" s="14">
        <v>50</v>
      </c>
      <c r="I19" s="13">
        <f t="shared" si="0"/>
        <v>2666650</v>
      </c>
      <c r="J19" s="15"/>
      <c r="K19" s="15"/>
      <c r="L19" s="15"/>
    </row>
    <row r="20" spans="2:12" x14ac:dyDescent="0.2">
      <c r="B20" s="9"/>
      <c r="C20" s="11" t="s">
        <v>25</v>
      </c>
      <c r="D20" s="9" t="s">
        <v>24</v>
      </c>
      <c r="E20" s="13">
        <v>31012</v>
      </c>
      <c r="F20" s="14">
        <v>20</v>
      </c>
      <c r="G20" s="13">
        <f t="shared" si="1"/>
        <v>620240</v>
      </c>
      <c r="H20" s="14">
        <v>40</v>
      </c>
      <c r="I20" s="13">
        <f t="shared" si="0"/>
        <v>1240480</v>
      </c>
      <c r="J20" s="15"/>
      <c r="K20" s="15"/>
      <c r="L20" s="15"/>
    </row>
    <row r="21" spans="2:12" x14ac:dyDescent="0.2">
      <c r="B21" s="9"/>
      <c r="C21" s="11" t="s">
        <v>26</v>
      </c>
      <c r="D21" s="9" t="s">
        <v>27</v>
      </c>
      <c r="E21" s="13">
        <v>3189</v>
      </c>
      <c r="F21" s="14"/>
      <c r="G21" s="13">
        <f t="shared" si="1"/>
        <v>0</v>
      </c>
      <c r="H21" s="14">
        <v>150</v>
      </c>
      <c r="I21" s="13">
        <f t="shared" si="0"/>
        <v>478350</v>
      </c>
      <c r="J21" s="15"/>
      <c r="K21" s="15"/>
      <c r="L21" s="15"/>
    </row>
    <row r="22" spans="2:12" x14ac:dyDescent="0.2">
      <c r="B22" s="9"/>
      <c r="C22" s="11" t="s">
        <v>28</v>
      </c>
      <c r="D22" s="9" t="s">
        <v>27</v>
      </c>
      <c r="E22" s="13">
        <v>2585</v>
      </c>
      <c r="F22" s="14"/>
      <c r="G22" s="13">
        <f t="shared" si="1"/>
        <v>0</v>
      </c>
      <c r="H22" s="14">
        <v>150</v>
      </c>
      <c r="I22" s="13">
        <f t="shared" si="0"/>
        <v>387750</v>
      </c>
      <c r="J22" s="15"/>
      <c r="K22" s="15"/>
      <c r="L22" s="15"/>
    </row>
    <row r="23" spans="2:12" x14ac:dyDescent="0.2">
      <c r="B23" s="9"/>
      <c r="C23" s="11" t="s">
        <v>29</v>
      </c>
      <c r="D23" s="9" t="s">
        <v>27</v>
      </c>
      <c r="E23" s="13">
        <v>4711</v>
      </c>
      <c r="F23" s="14">
        <v>255</v>
      </c>
      <c r="G23" s="13">
        <f t="shared" si="1"/>
        <v>1201305</v>
      </c>
      <c r="H23" s="14">
        <v>255</v>
      </c>
      <c r="I23" s="13">
        <f t="shared" si="0"/>
        <v>1201305</v>
      </c>
      <c r="J23" s="15"/>
      <c r="K23" s="15"/>
      <c r="L23" s="15"/>
    </row>
    <row r="24" spans="2:12" ht="15" x14ac:dyDescent="0.2">
      <c r="B24" s="16" t="s">
        <v>30</v>
      </c>
      <c r="C24" s="17" t="s">
        <v>31</v>
      </c>
      <c r="D24" s="16"/>
      <c r="E24" s="18"/>
      <c r="F24" s="18"/>
      <c r="G24" s="18">
        <f>SUM(G17:G23)</f>
        <v>1821545</v>
      </c>
      <c r="H24" s="37"/>
      <c r="I24" s="18">
        <f>SUM(I17:I23)</f>
        <v>71115085</v>
      </c>
      <c r="J24" s="15"/>
      <c r="K24" s="15"/>
      <c r="L24" s="15"/>
    </row>
    <row r="25" spans="2:12" x14ac:dyDescent="0.2">
      <c r="B25" s="9"/>
      <c r="C25" s="11" t="s">
        <v>32</v>
      </c>
      <c r="D25" s="19" t="s">
        <v>33</v>
      </c>
      <c r="E25" s="20">
        <v>79800</v>
      </c>
      <c r="F25" s="13">
        <v>30</v>
      </c>
      <c r="G25" s="13">
        <f>F25*E25</f>
        <v>2394000</v>
      </c>
      <c r="H25" s="13">
        <v>60</v>
      </c>
      <c r="I25" s="13">
        <f>H25*E25</f>
        <v>4788000</v>
      </c>
      <c r="J25" s="15"/>
      <c r="K25" s="15"/>
      <c r="L25" s="15"/>
    </row>
    <row r="26" spans="2:12" x14ac:dyDescent="0.2">
      <c r="B26" s="9"/>
      <c r="C26" s="11" t="s">
        <v>34</v>
      </c>
      <c r="D26" s="21" t="s">
        <v>35</v>
      </c>
      <c r="E26" s="20">
        <v>30130</v>
      </c>
      <c r="F26" s="13">
        <v>60</v>
      </c>
      <c r="G26" s="13">
        <f t="shared" ref="G26:G28" si="2">F26*E26</f>
        <v>1807800</v>
      </c>
      <c r="H26" s="13">
        <v>150</v>
      </c>
      <c r="I26" s="13">
        <f>H26*E26</f>
        <v>4519500</v>
      </c>
      <c r="J26" s="15"/>
      <c r="K26" s="15"/>
      <c r="L26" s="15"/>
    </row>
    <row r="27" spans="2:12" x14ac:dyDescent="0.2">
      <c r="B27" s="9"/>
      <c r="C27" s="11" t="s">
        <v>36</v>
      </c>
      <c r="D27" s="21" t="s">
        <v>37</v>
      </c>
      <c r="E27" s="22">
        <v>1200</v>
      </c>
      <c r="F27" s="13"/>
      <c r="G27" s="13">
        <f t="shared" si="2"/>
        <v>0</v>
      </c>
      <c r="H27" s="13">
        <v>38</v>
      </c>
      <c r="I27" s="13">
        <f>H27*E27</f>
        <v>45600</v>
      </c>
      <c r="J27" s="15"/>
      <c r="K27" s="15"/>
      <c r="L27" s="15"/>
    </row>
    <row r="28" spans="2:12" x14ac:dyDescent="0.2">
      <c r="B28" s="9"/>
      <c r="C28" s="11" t="s">
        <v>38</v>
      </c>
      <c r="D28" s="21" t="s">
        <v>37</v>
      </c>
      <c r="E28" s="22">
        <v>2300</v>
      </c>
      <c r="F28" s="13">
        <v>110</v>
      </c>
      <c r="G28" s="13">
        <f t="shared" si="2"/>
        <v>253000</v>
      </c>
      <c r="H28" s="13">
        <v>248</v>
      </c>
      <c r="I28" s="13">
        <f>H28*E28</f>
        <v>570400</v>
      </c>
      <c r="J28" s="15"/>
      <c r="K28" s="15"/>
      <c r="L28" s="15"/>
    </row>
    <row r="29" spans="2:12" ht="15" x14ac:dyDescent="0.2">
      <c r="B29" s="16" t="s">
        <v>39</v>
      </c>
      <c r="C29" s="17" t="s">
        <v>40</v>
      </c>
      <c r="D29" s="16"/>
      <c r="E29" s="18"/>
      <c r="F29" s="18"/>
      <c r="G29" s="18">
        <f>SUM(G25:G28)</f>
        <v>4454800</v>
      </c>
      <c r="H29" s="37"/>
      <c r="I29" s="18">
        <f>SUM(I25:I28)</f>
        <v>9923500</v>
      </c>
      <c r="J29" s="15"/>
      <c r="K29" s="15"/>
      <c r="L29" s="15"/>
    </row>
    <row r="30" spans="2:12" x14ac:dyDescent="0.2">
      <c r="B30" s="9"/>
      <c r="C30" s="11" t="s">
        <v>41</v>
      </c>
      <c r="D30" s="21" t="s">
        <v>27</v>
      </c>
      <c r="E30" s="22">
        <v>10500</v>
      </c>
      <c r="F30" s="14">
        <v>41</v>
      </c>
      <c r="G30" s="13">
        <f>F30*E30</f>
        <v>430500</v>
      </c>
      <c r="H30" s="14">
        <v>91</v>
      </c>
      <c r="I30" s="13">
        <f>H30*E30</f>
        <v>955500</v>
      </c>
      <c r="J30" s="15"/>
      <c r="K30" s="15"/>
      <c r="L30" s="15"/>
    </row>
    <row r="31" spans="2:12" x14ac:dyDescent="0.2">
      <c r="B31" s="9"/>
      <c r="C31" s="11" t="s">
        <v>42</v>
      </c>
      <c r="D31" s="21" t="s">
        <v>27</v>
      </c>
      <c r="E31" s="22">
        <v>9021</v>
      </c>
      <c r="F31" s="14"/>
      <c r="G31" s="13">
        <f t="shared" ref="G31:G44" si="3">F31*E31</f>
        <v>0</v>
      </c>
      <c r="H31" s="14">
        <v>50</v>
      </c>
      <c r="I31" s="13">
        <f>H31*E31</f>
        <v>451050</v>
      </c>
      <c r="J31" s="15"/>
      <c r="K31" s="15"/>
      <c r="L31" s="15"/>
    </row>
    <row r="32" spans="2:12" x14ac:dyDescent="0.2">
      <c r="B32" s="9"/>
      <c r="C32" s="11" t="s">
        <v>43</v>
      </c>
      <c r="D32" s="21" t="s">
        <v>27</v>
      </c>
      <c r="E32" s="22">
        <v>9021</v>
      </c>
      <c r="F32" s="14">
        <v>161</v>
      </c>
      <c r="G32" s="13">
        <f t="shared" si="3"/>
        <v>1452381</v>
      </c>
      <c r="H32" s="14">
        <v>461</v>
      </c>
      <c r="I32" s="13">
        <f>H32*E32</f>
        <v>4158681</v>
      </c>
      <c r="J32" s="15"/>
      <c r="K32" s="15"/>
      <c r="L32" s="15"/>
    </row>
    <row r="33" spans="2:12" x14ac:dyDescent="0.2">
      <c r="B33" s="9"/>
      <c r="C33" s="11" t="s">
        <v>44</v>
      </c>
      <c r="D33" s="21" t="s">
        <v>27</v>
      </c>
      <c r="E33" s="22">
        <v>8201.7138752052542</v>
      </c>
      <c r="F33" s="14"/>
      <c r="G33" s="13">
        <f t="shared" si="3"/>
        <v>0</v>
      </c>
      <c r="H33" s="14">
        <v>40</v>
      </c>
      <c r="I33" s="13">
        <f>H33*E33</f>
        <v>328068.55500821018</v>
      </c>
      <c r="J33" s="15"/>
      <c r="K33" s="15"/>
      <c r="L33" s="15"/>
    </row>
    <row r="34" spans="2:12" x14ac:dyDescent="0.2">
      <c r="B34" s="9"/>
      <c r="C34" s="11" t="s">
        <v>45</v>
      </c>
      <c r="D34" s="21" t="s">
        <v>27</v>
      </c>
      <c r="E34" s="22">
        <v>11500</v>
      </c>
      <c r="F34" s="14"/>
      <c r="G34" s="13">
        <f t="shared" si="3"/>
        <v>0</v>
      </c>
      <c r="H34" s="14">
        <v>0</v>
      </c>
      <c r="I34" s="13">
        <f t="shared" ref="I34:I43" si="4">H34*E34</f>
        <v>0</v>
      </c>
      <c r="J34" s="15"/>
      <c r="K34" s="15"/>
      <c r="L34" s="15"/>
    </row>
    <row r="35" spans="2:12" x14ac:dyDescent="0.2">
      <c r="B35" s="9"/>
      <c r="C35" s="11" t="s">
        <v>46</v>
      </c>
      <c r="D35" s="9" t="s">
        <v>27</v>
      </c>
      <c r="E35" s="13">
        <v>11681.547619047618</v>
      </c>
      <c r="F35" s="14"/>
      <c r="G35" s="13">
        <f t="shared" si="3"/>
        <v>0</v>
      </c>
      <c r="H35" s="14">
        <v>0</v>
      </c>
      <c r="I35" s="13">
        <f t="shared" si="4"/>
        <v>0</v>
      </c>
      <c r="J35" s="15"/>
      <c r="K35" s="15"/>
      <c r="L35" s="15"/>
    </row>
    <row r="36" spans="2:12" x14ac:dyDescent="0.2">
      <c r="B36" s="9"/>
      <c r="C36" s="11" t="s">
        <v>47</v>
      </c>
      <c r="D36" s="21" t="s">
        <v>27</v>
      </c>
      <c r="E36" s="22">
        <v>500</v>
      </c>
      <c r="F36" s="14">
        <v>15</v>
      </c>
      <c r="G36" s="13">
        <f t="shared" si="3"/>
        <v>7500</v>
      </c>
      <c r="H36" s="14">
        <v>15</v>
      </c>
      <c r="I36" s="13">
        <f t="shared" si="4"/>
        <v>7500</v>
      </c>
      <c r="J36" s="15"/>
      <c r="K36" s="15"/>
      <c r="L36" s="15"/>
    </row>
    <row r="37" spans="2:12" x14ac:dyDescent="0.2">
      <c r="B37" s="9"/>
      <c r="C37" s="11" t="s">
        <v>48</v>
      </c>
      <c r="D37" s="21" t="s">
        <v>27</v>
      </c>
      <c r="E37" s="22">
        <v>500</v>
      </c>
      <c r="F37" s="14">
        <v>10</v>
      </c>
      <c r="G37" s="13">
        <f t="shared" si="3"/>
        <v>5000</v>
      </c>
      <c r="H37" s="14">
        <v>10</v>
      </c>
      <c r="I37" s="13">
        <f t="shared" si="4"/>
        <v>5000</v>
      </c>
      <c r="J37" s="15"/>
      <c r="K37" s="15"/>
      <c r="L37" s="15"/>
    </row>
    <row r="38" spans="2:12" x14ac:dyDescent="0.2">
      <c r="B38" s="9"/>
      <c r="C38" s="11" t="s">
        <v>49</v>
      </c>
      <c r="D38" s="21" t="s">
        <v>27</v>
      </c>
      <c r="E38" s="22">
        <v>8202</v>
      </c>
      <c r="F38" s="23">
        <v>3</v>
      </c>
      <c r="G38" s="13">
        <f t="shared" si="3"/>
        <v>24606</v>
      </c>
      <c r="H38" s="14">
        <v>3</v>
      </c>
      <c r="I38" s="13">
        <f t="shared" si="4"/>
        <v>24606</v>
      </c>
      <c r="J38" s="15"/>
      <c r="K38" s="15"/>
      <c r="L38" s="15"/>
    </row>
    <row r="39" spans="2:12" x14ac:dyDescent="0.2">
      <c r="B39" s="9"/>
      <c r="C39" s="11" t="s">
        <v>50</v>
      </c>
      <c r="D39" s="21" t="s">
        <v>27</v>
      </c>
      <c r="E39" s="22">
        <v>12000</v>
      </c>
      <c r="F39" s="14">
        <v>10</v>
      </c>
      <c r="G39" s="13">
        <f t="shared" si="3"/>
        <v>120000</v>
      </c>
      <c r="H39" s="14">
        <v>10</v>
      </c>
      <c r="I39" s="13">
        <f t="shared" si="4"/>
        <v>120000</v>
      </c>
      <c r="J39" s="15"/>
      <c r="K39" s="15"/>
      <c r="L39" s="15"/>
    </row>
    <row r="40" spans="2:12" x14ac:dyDescent="0.2">
      <c r="B40" s="9"/>
      <c r="C40" s="11" t="s">
        <v>51</v>
      </c>
      <c r="D40" s="21" t="s">
        <v>27</v>
      </c>
      <c r="E40" s="22">
        <v>5500</v>
      </c>
      <c r="F40" s="14"/>
      <c r="G40" s="13">
        <f t="shared" si="3"/>
        <v>0</v>
      </c>
      <c r="H40" s="14">
        <v>0</v>
      </c>
      <c r="I40" s="13">
        <f t="shared" si="4"/>
        <v>0</v>
      </c>
      <c r="J40" s="15"/>
      <c r="K40" s="15"/>
      <c r="L40" s="15"/>
    </row>
    <row r="41" spans="2:12" x14ac:dyDescent="0.2">
      <c r="B41" s="9"/>
      <c r="C41" s="11" t="s">
        <v>52</v>
      </c>
      <c r="D41" s="24" t="s">
        <v>53</v>
      </c>
      <c r="E41" s="14">
        <v>3466.66</v>
      </c>
      <c r="F41" s="25"/>
      <c r="G41" s="13">
        <f t="shared" si="3"/>
        <v>0</v>
      </c>
      <c r="H41" s="14">
        <v>80</v>
      </c>
      <c r="I41" s="13">
        <f>H41*E41</f>
        <v>277332.8</v>
      </c>
      <c r="J41" s="15"/>
      <c r="K41" s="15"/>
      <c r="L41" s="15"/>
    </row>
    <row r="42" spans="2:12" x14ac:dyDescent="0.2">
      <c r="B42" s="9"/>
      <c r="C42" s="11" t="s">
        <v>54</v>
      </c>
      <c r="D42" s="24" t="s">
        <v>55</v>
      </c>
      <c r="E42" s="14">
        <v>25000</v>
      </c>
      <c r="F42" s="25"/>
      <c r="G42" s="13">
        <f t="shared" si="3"/>
        <v>0</v>
      </c>
      <c r="H42" s="14">
        <v>0</v>
      </c>
      <c r="I42" s="13">
        <f t="shared" si="4"/>
        <v>0</v>
      </c>
      <c r="J42" s="15"/>
      <c r="K42" s="15"/>
      <c r="L42" s="15"/>
    </row>
    <row r="43" spans="2:12" x14ac:dyDescent="0.2">
      <c r="B43" s="9"/>
      <c r="C43" s="11" t="s">
        <v>56</v>
      </c>
      <c r="D43" s="24" t="s">
        <v>37</v>
      </c>
      <c r="E43" s="14">
        <v>86966</v>
      </c>
      <c r="F43" s="25"/>
      <c r="G43" s="13">
        <f t="shared" si="3"/>
        <v>0</v>
      </c>
      <c r="H43" s="14">
        <v>0</v>
      </c>
      <c r="I43" s="13">
        <f t="shared" si="4"/>
        <v>0</v>
      </c>
      <c r="J43" s="15"/>
      <c r="K43" s="15"/>
      <c r="L43" s="15"/>
    </row>
    <row r="44" spans="2:12" x14ac:dyDescent="0.2">
      <c r="B44" s="9"/>
      <c r="C44" s="11" t="s">
        <v>57</v>
      </c>
      <c r="D44" s="9" t="s">
        <v>27</v>
      </c>
      <c r="E44" s="13">
        <v>3000</v>
      </c>
      <c r="F44" s="14">
        <v>-150</v>
      </c>
      <c r="G44" s="13">
        <f t="shared" si="3"/>
        <v>-450000</v>
      </c>
      <c r="H44" s="14">
        <v>230</v>
      </c>
      <c r="I44" s="13">
        <f>H44*E44</f>
        <v>690000</v>
      </c>
      <c r="J44" s="15"/>
      <c r="K44" s="15"/>
      <c r="L44" s="15"/>
    </row>
    <row r="45" spans="2:12" ht="15" x14ac:dyDescent="0.2">
      <c r="B45" s="16" t="s">
        <v>58</v>
      </c>
      <c r="C45" s="17" t="s">
        <v>59</v>
      </c>
      <c r="D45" s="16"/>
      <c r="E45" s="18"/>
      <c r="F45" s="18"/>
      <c r="G45" s="18">
        <f>SUM(G30:G44)</f>
        <v>1589987</v>
      </c>
      <c r="H45" s="37"/>
      <c r="I45" s="18">
        <f>SUM(I30:I44)</f>
        <v>7017738.3550082101</v>
      </c>
      <c r="J45" s="15"/>
      <c r="K45" s="15"/>
      <c r="L45" s="15"/>
    </row>
    <row r="46" spans="2:12" ht="15" x14ac:dyDescent="0.2">
      <c r="B46" s="16" t="s">
        <v>60</v>
      </c>
      <c r="C46" s="17" t="s">
        <v>61</v>
      </c>
      <c r="D46" s="16"/>
      <c r="E46" s="18"/>
      <c r="F46" s="18"/>
      <c r="G46" s="18">
        <f>+G24+G45+G29</f>
        <v>7866332</v>
      </c>
      <c r="H46" s="37"/>
      <c r="I46" s="18">
        <f>+I24+I29+I45</f>
        <v>88056323.355008215</v>
      </c>
      <c r="J46" s="15"/>
      <c r="K46" s="15"/>
      <c r="L46" s="15"/>
    </row>
    <row r="47" spans="2:12" x14ac:dyDescent="0.2">
      <c r="B47" s="9"/>
      <c r="C47" s="11" t="s">
        <v>62</v>
      </c>
      <c r="D47" s="21" t="s">
        <v>16</v>
      </c>
      <c r="E47" s="22">
        <v>10440</v>
      </c>
      <c r="F47" s="14">
        <v>775</v>
      </c>
      <c r="G47" s="13">
        <f>+F47*E47</f>
        <v>8091000</v>
      </c>
      <c r="H47" s="14">
        <v>3325</v>
      </c>
      <c r="I47" s="13">
        <f>H47*E47</f>
        <v>34713000</v>
      </c>
      <c r="J47" s="15"/>
      <c r="K47" s="15"/>
      <c r="L47" s="15"/>
    </row>
    <row r="48" spans="2:12" x14ac:dyDescent="0.2">
      <c r="B48" s="9"/>
      <c r="C48" s="26" t="s">
        <v>63</v>
      </c>
      <c r="D48" s="21" t="s">
        <v>64</v>
      </c>
      <c r="E48" s="22">
        <v>1248666.7</v>
      </c>
      <c r="F48" s="14"/>
      <c r="G48" s="13">
        <f>+F48*E48</f>
        <v>0</v>
      </c>
      <c r="H48" s="14">
        <v>75</v>
      </c>
      <c r="I48" s="13">
        <f>H48*E48</f>
        <v>93650002.5</v>
      </c>
      <c r="J48" s="15"/>
      <c r="K48" s="15"/>
      <c r="L48" s="15"/>
    </row>
    <row r="49" spans="2:12" x14ac:dyDescent="0.2">
      <c r="B49" s="9"/>
      <c r="C49" s="11" t="s">
        <v>65</v>
      </c>
      <c r="D49" s="21" t="s">
        <v>27</v>
      </c>
      <c r="E49" s="22">
        <v>105795.82</v>
      </c>
      <c r="F49" s="14"/>
      <c r="G49" s="13">
        <f>+F49*E49</f>
        <v>0</v>
      </c>
      <c r="H49" s="14">
        <v>64</v>
      </c>
      <c r="I49" s="13">
        <f>H49*E49</f>
        <v>6770932.4800000004</v>
      </c>
      <c r="J49" s="15"/>
      <c r="K49" s="15"/>
      <c r="L49" s="15"/>
    </row>
    <row r="50" spans="2:12" ht="28.5" x14ac:dyDescent="0.2">
      <c r="B50" s="9"/>
      <c r="C50" s="11" t="s">
        <v>66</v>
      </c>
      <c r="D50" s="21" t="s">
        <v>67</v>
      </c>
      <c r="E50" s="22">
        <v>1500000</v>
      </c>
      <c r="F50" s="14"/>
      <c r="G50" s="13">
        <f>+F50*E50</f>
        <v>0</v>
      </c>
      <c r="H50" s="14">
        <v>0</v>
      </c>
      <c r="I50" s="13">
        <f>H50*E50</f>
        <v>0</v>
      </c>
      <c r="J50" s="15"/>
      <c r="K50" s="15"/>
      <c r="L50" s="15"/>
    </row>
    <row r="51" spans="2:12" ht="15" x14ac:dyDescent="0.2">
      <c r="B51" s="16" t="s">
        <v>68</v>
      </c>
      <c r="C51" s="17" t="s">
        <v>14</v>
      </c>
      <c r="D51" s="27"/>
      <c r="E51" s="18"/>
      <c r="F51" s="18"/>
      <c r="G51" s="18">
        <f>SUM(G47:G50)</f>
        <v>8091000</v>
      </c>
      <c r="H51" s="37"/>
      <c r="I51" s="18">
        <f>SUM(I47:I50)</f>
        <v>135133934.97999999</v>
      </c>
      <c r="J51" s="15"/>
      <c r="K51" s="15"/>
      <c r="L51" s="15"/>
    </row>
    <row r="52" spans="2:12" x14ac:dyDescent="0.2">
      <c r="B52" s="9"/>
      <c r="C52" s="11" t="s">
        <v>69</v>
      </c>
      <c r="D52" s="9" t="s">
        <v>70</v>
      </c>
      <c r="E52" s="13">
        <v>630</v>
      </c>
      <c r="F52" s="23">
        <v>2500</v>
      </c>
      <c r="G52" s="13">
        <f>+F52*E52</f>
        <v>1575000</v>
      </c>
      <c r="H52" s="14">
        <v>9000</v>
      </c>
      <c r="I52" s="13">
        <f>H52*E52</f>
        <v>5670000</v>
      </c>
      <c r="J52" s="15"/>
      <c r="K52" s="15"/>
      <c r="L52" s="15"/>
    </row>
    <row r="53" spans="2:12" x14ac:dyDescent="0.2">
      <c r="B53" s="9"/>
      <c r="C53" s="11" t="s">
        <v>71</v>
      </c>
      <c r="D53" s="9" t="s">
        <v>70</v>
      </c>
      <c r="E53" s="13">
        <v>630</v>
      </c>
      <c r="F53" s="14">
        <v>4500</v>
      </c>
      <c r="G53" s="13">
        <f t="shared" ref="G53:G55" si="5">+F53*E53</f>
        <v>2835000</v>
      </c>
      <c r="H53" s="14">
        <v>17500</v>
      </c>
      <c r="I53" s="13">
        <f>H53*E53</f>
        <v>11025000</v>
      </c>
      <c r="J53" s="15"/>
      <c r="K53" s="15"/>
      <c r="L53" s="15"/>
    </row>
    <row r="54" spans="2:12" x14ac:dyDescent="0.2">
      <c r="B54" s="9"/>
      <c r="C54" s="11" t="s">
        <v>72</v>
      </c>
      <c r="D54" s="9" t="s">
        <v>70</v>
      </c>
      <c r="E54" s="13">
        <v>750</v>
      </c>
      <c r="F54" s="14">
        <v>1500</v>
      </c>
      <c r="G54" s="13">
        <f t="shared" si="5"/>
        <v>1125000</v>
      </c>
      <c r="H54" s="14">
        <v>6000</v>
      </c>
      <c r="I54" s="13">
        <f>H54*E54</f>
        <v>4500000</v>
      </c>
      <c r="J54" s="15"/>
      <c r="K54" s="15"/>
      <c r="L54" s="15"/>
    </row>
    <row r="55" spans="2:12" x14ac:dyDescent="0.2">
      <c r="B55" s="9"/>
      <c r="C55" s="11" t="s">
        <v>73</v>
      </c>
      <c r="D55" s="19" t="s">
        <v>74</v>
      </c>
      <c r="E55" s="20">
        <v>160000</v>
      </c>
      <c r="F55" s="14">
        <v>25</v>
      </c>
      <c r="G55" s="13">
        <f t="shared" si="5"/>
        <v>4000000</v>
      </c>
      <c r="H55" s="14">
        <v>100</v>
      </c>
      <c r="I55" s="13">
        <f>H55*E55</f>
        <v>16000000</v>
      </c>
      <c r="J55" s="15"/>
      <c r="K55" s="15"/>
      <c r="L55" s="15"/>
    </row>
    <row r="56" spans="2:12" ht="15" x14ac:dyDescent="0.2">
      <c r="B56" s="16" t="s">
        <v>75</v>
      </c>
      <c r="C56" s="17" t="s">
        <v>76</v>
      </c>
      <c r="D56" s="16"/>
      <c r="E56" s="18"/>
      <c r="F56" s="18"/>
      <c r="G56" s="18">
        <f>SUM(G52:G55)</f>
        <v>9535000</v>
      </c>
      <c r="H56" s="37"/>
      <c r="I56" s="18">
        <f>SUM(I52:I55)</f>
        <v>37195000</v>
      </c>
      <c r="J56" s="15"/>
      <c r="K56" s="15"/>
      <c r="L56" s="15"/>
    </row>
    <row r="57" spans="2:12" x14ac:dyDescent="0.2">
      <c r="B57" s="9"/>
      <c r="C57" s="11" t="s">
        <v>77</v>
      </c>
      <c r="D57" s="24" t="s">
        <v>70</v>
      </c>
      <c r="E57" s="13">
        <v>50000</v>
      </c>
      <c r="F57" s="13"/>
      <c r="G57" s="13">
        <f>+F57*E57</f>
        <v>0</v>
      </c>
      <c r="H57" s="13">
        <v>0</v>
      </c>
      <c r="I57" s="13">
        <f>H57*E57</f>
        <v>0</v>
      </c>
      <c r="J57" s="15"/>
      <c r="K57" s="15"/>
      <c r="L57" s="15"/>
    </row>
    <row r="58" spans="2:12" ht="28.5" x14ac:dyDescent="0.2">
      <c r="B58" s="9"/>
      <c r="C58" s="11" t="s">
        <v>78</v>
      </c>
      <c r="D58" s="24" t="s">
        <v>70</v>
      </c>
      <c r="E58" s="14">
        <v>400000</v>
      </c>
      <c r="F58" s="14"/>
      <c r="G58" s="13">
        <f>+F58*E58</f>
        <v>0</v>
      </c>
      <c r="H58" s="13">
        <v>0</v>
      </c>
      <c r="I58" s="13">
        <f>H58*E58</f>
        <v>0</v>
      </c>
      <c r="J58" s="15"/>
      <c r="K58" s="15"/>
      <c r="L58" s="15"/>
    </row>
    <row r="59" spans="2:12" ht="15" x14ac:dyDescent="0.2">
      <c r="B59" s="16" t="s">
        <v>79</v>
      </c>
      <c r="C59" s="17" t="s">
        <v>80</v>
      </c>
      <c r="D59" s="16"/>
      <c r="E59" s="18"/>
      <c r="F59" s="28"/>
      <c r="G59" s="18">
        <f>SUM(G57:G58)</f>
        <v>0</v>
      </c>
      <c r="H59" s="37"/>
      <c r="I59" s="18">
        <f>SUM(I57:I58)</f>
        <v>0</v>
      </c>
      <c r="J59" s="15"/>
      <c r="K59" s="15"/>
      <c r="L59" s="15"/>
    </row>
    <row r="60" spans="2:12" ht="30" x14ac:dyDescent="0.2">
      <c r="B60" s="16" t="s">
        <v>81</v>
      </c>
      <c r="C60" s="17" t="s">
        <v>82</v>
      </c>
      <c r="D60" s="16"/>
      <c r="E60" s="18"/>
      <c r="F60" s="18"/>
      <c r="G60" s="18">
        <f>+G16+G46+G51+G56+G59</f>
        <v>25492332</v>
      </c>
      <c r="H60" s="37"/>
      <c r="I60" s="18">
        <f>+I16+I46+I51+I56+I59</f>
        <v>274770608.3350082</v>
      </c>
      <c r="J60" s="15"/>
      <c r="K60" s="15"/>
      <c r="L60" s="15"/>
    </row>
    <row r="61" spans="2:12" ht="28.5" x14ac:dyDescent="0.2">
      <c r="B61" s="9"/>
      <c r="C61" s="29" t="s">
        <v>83</v>
      </c>
      <c r="D61" s="19" t="s">
        <v>53</v>
      </c>
      <c r="E61" s="20">
        <v>5000</v>
      </c>
      <c r="F61" s="14">
        <f>+F23</f>
        <v>255</v>
      </c>
      <c r="G61" s="13">
        <f>+F61*E61</f>
        <v>1275000</v>
      </c>
      <c r="H61" s="14">
        <v>405</v>
      </c>
      <c r="I61" s="13">
        <f>H61*E61</f>
        <v>2025000</v>
      </c>
      <c r="J61" s="15"/>
      <c r="K61" s="15"/>
      <c r="L61" s="15"/>
    </row>
    <row r="62" spans="2:12" ht="28.5" x14ac:dyDescent="0.2">
      <c r="B62" s="9"/>
      <c r="C62" s="29" t="s">
        <v>84</v>
      </c>
      <c r="D62" s="19" t="s">
        <v>53</v>
      </c>
      <c r="E62" s="20">
        <v>6000</v>
      </c>
      <c r="F62" s="14">
        <f>+F32</f>
        <v>161</v>
      </c>
      <c r="G62" s="13">
        <f t="shared" ref="G62:G80" si="6">+F62*E62</f>
        <v>966000</v>
      </c>
      <c r="H62" s="14">
        <v>511</v>
      </c>
      <c r="I62" s="13">
        <f>H62*E62</f>
        <v>3066000</v>
      </c>
      <c r="J62" s="15"/>
      <c r="K62" s="15"/>
      <c r="L62" s="15"/>
    </row>
    <row r="63" spans="2:12" x14ac:dyDescent="0.2">
      <c r="B63" s="9"/>
      <c r="C63" s="29" t="s">
        <v>85</v>
      </c>
      <c r="D63" s="19" t="s">
        <v>53</v>
      </c>
      <c r="E63" s="20">
        <v>9000</v>
      </c>
      <c r="F63" s="14">
        <f>+F33</f>
        <v>0</v>
      </c>
      <c r="G63" s="13">
        <f t="shared" si="6"/>
        <v>0</v>
      </c>
      <c r="H63" s="14">
        <v>40</v>
      </c>
      <c r="I63" s="13">
        <f>H63*E63</f>
        <v>360000</v>
      </c>
      <c r="J63" s="15"/>
      <c r="K63" s="15"/>
      <c r="L63" s="15"/>
    </row>
    <row r="64" spans="2:12" x14ac:dyDescent="0.2">
      <c r="B64" s="9"/>
      <c r="C64" s="29" t="s">
        <v>86</v>
      </c>
      <c r="D64" s="19" t="s">
        <v>53</v>
      </c>
      <c r="E64" s="20">
        <v>27000</v>
      </c>
      <c r="F64" s="14">
        <f>+F30+F38</f>
        <v>44</v>
      </c>
      <c r="G64" s="13">
        <f t="shared" si="6"/>
        <v>1188000</v>
      </c>
      <c r="H64" s="14">
        <v>94</v>
      </c>
      <c r="I64" s="13">
        <f>H64*E64</f>
        <v>2538000</v>
      </c>
      <c r="J64" s="15"/>
      <c r="K64" s="15"/>
      <c r="L64" s="15"/>
    </row>
    <row r="65" spans="2:12" x14ac:dyDescent="0.2">
      <c r="B65" s="9"/>
      <c r="C65" s="29" t="s">
        <v>87</v>
      </c>
      <c r="D65" s="19" t="s">
        <v>53</v>
      </c>
      <c r="E65" s="20">
        <v>25000</v>
      </c>
      <c r="F65" s="14"/>
      <c r="G65" s="13">
        <f t="shared" si="6"/>
        <v>0</v>
      </c>
      <c r="H65" s="14">
        <v>150</v>
      </c>
      <c r="I65" s="13">
        <f>H65*E65</f>
        <v>3750000</v>
      </c>
      <c r="J65" s="15"/>
      <c r="K65" s="15"/>
      <c r="L65" s="15"/>
    </row>
    <row r="66" spans="2:12" x14ac:dyDescent="0.2">
      <c r="B66" s="9"/>
      <c r="C66" s="29" t="s">
        <v>88</v>
      </c>
      <c r="D66" s="19" t="s">
        <v>53</v>
      </c>
      <c r="E66" s="20">
        <v>35000</v>
      </c>
      <c r="F66" s="14"/>
      <c r="G66" s="13">
        <f t="shared" si="6"/>
        <v>0</v>
      </c>
      <c r="H66" s="14">
        <v>0</v>
      </c>
      <c r="I66" s="13">
        <f t="shared" ref="I66:I79" si="7">H66*E66</f>
        <v>0</v>
      </c>
      <c r="J66" s="15"/>
      <c r="K66" s="15"/>
      <c r="L66" s="15"/>
    </row>
    <row r="67" spans="2:12" x14ac:dyDescent="0.2">
      <c r="B67" s="9"/>
      <c r="C67" s="29" t="s">
        <v>89</v>
      </c>
      <c r="D67" s="19" t="s">
        <v>53</v>
      </c>
      <c r="E67" s="20">
        <v>20000</v>
      </c>
      <c r="F67" s="14">
        <f>+F30+F32+F23</f>
        <v>457</v>
      </c>
      <c r="G67" s="13">
        <f t="shared" si="6"/>
        <v>9140000</v>
      </c>
      <c r="H67" s="14">
        <v>897</v>
      </c>
      <c r="I67" s="13">
        <f>H67*E67</f>
        <v>17940000</v>
      </c>
      <c r="J67" s="15"/>
      <c r="K67" s="15"/>
      <c r="L67" s="15"/>
    </row>
    <row r="68" spans="2:12" x14ac:dyDescent="0.2">
      <c r="B68" s="9"/>
      <c r="C68" s="29" t="s">
        <v>90</v>
      </c>
      <c r="D68" s="19" t="s">
        <v>53</v>
      </c>
      <c r="E68" s="20">
        <v>30000</v>
      </c>
      <c r="F68" s="14"/>
      <c r="G68" s="13">
        <f t="shared" si="6"/>
        <v>0</v>
      </c>
      <c r="H68" s="14">
        <v>0</v>
      </c>
      <c r="I68" s="13">
        <f t="shared" si="7"/>
        <v>0</v>
      </c>
      <c r="J68" s="15"/>
      <c r="K68" s="15"/>
      <c r="L68" s="15"/>
    </row>
    <row r="69" spans="2:12" x14ac:dyDescent="0.2">
      <c r="B69" s="9"/>
      <c r="C69" s="29" t="s">
        <v>91</v>
      </c>
      <c r="D69" s="19" t="s">
        <v>53</v>
      </c>
      <c r="E69" s="20">
        <v>10000</v>
      </c>
      <c r="F69" s="14"/>
      <c r="G69" s="13">
        <f t="shared" si="6"/>
        <v>0</v>
      </c>
      <c r="H69" s="14">
        <v>0</v>
      </c>
      <c r="I69" s="13">
        <f t="shared" si="7"/>
        <v>0</v>
      </c>
      <c r="J69" s="15"/>
      <c r="K69" s="15"/>
      <c r="L69" s="15"/>
    </row>
    <row r="70" spans="2:12" x14ac:dyDescent="0.2">
      <c r="B70" s="9"/>
      <c r="C70" s="29" t="s">
        <v>92</v>
      </c>
      <c r="D70" s="19" t="s">
        <v>53</v>
      </c>
      <c r="E70" s="20">
        <v>10000</v>
      </c>
      <c r="F70" s="14"/>
      <c r="G70" s="13">
        <f t="shared" si="6"/>
        <v>0</v>
      </c>
      <c r="H70" s="14">
        <v>0</v>
      </c>
      <c r="I70" s="13">
        <f t="shared" si="7"/>
        <v>0</v>
      </c>
      <c r="J70" s="15"/>
      <c r="K70" s="15"/>
      <c r="L70" s="15"/>
    </row>
    <row r="71" spans="2:12" x14ac:dyDescent="0.2">
      <c r="B71" s="9"/>
      <c r="C71" s="29" t="s">
        <v>93</v>
      </c>
      <c r="D71" s="19" t="s">
        <v>53</v>
      </c>
      <c r="E71" s="20">
        <v>10000</v>
      </c>
      <c r="F71" s="14"/>
      <c r="G71" s="13">
        <f t="shared" si="6"/>
        <v>0</v>
      </c>
      <c r="H71" s="14">
        <v>0</v>
      </c>
      <c r="I71" s="13">
        <f t="shared" si="7"/>
        <v>0</v>
      </c>
      <c r="J71" s="15"/>
      <c r="K71" s="15"/>
      <c r="L71" s="15"/>
    </row>
    <row r="72" spans="2:12" x14ac:dyDescent="0.2">
      <c r="B72" s="9"/>
      <c r="C72" s="11" t="s">
        <v>94</v>
      </c>
      <c r="D72" s="19" t="s">
        <v>53</v>
      </c>
      <c r="E72" s="20">
        <v>31000</v>
      </c>
      <c r="F72" s="14"/>
      <c r="G72" s="13">
        <f t="shared" si="6"/>
        <v>0</v>
      </c>
      <c r="H72" s="14">
        <v>0</v>
      </c>
      <c r="I72" s="13">
        <f t="shared" si="7"/>
        <v>0</v>
      </c>
      <c r="J72" s="15"/>
      <c r="K72" s="15"/>
      <c r="L72" s="15"/>
    </row>
    <row r="73" spans="2:12" x14ac:dyDescent="0.2">
      <c r="B73" s="9"/>
      <c r="C73" s="11" t="s">
        <v>95</v>
      </c>
      <c r="D73" s="19" t="s">
        <v>53</v>
      </c>
      <c r="E73" s="20">
        <v>60000</v>
      </c>
      <c r="F73" s="14"/>
      <c r="G73" s="13">
        <f t="shared" si="6"/>
        <v>0</v>
      </c>
      <c r="H73" s="14">
        <v>0</v>
      </c>
      <c r="I73" s="13">
        <f t="shared" si="7"/>
        <v>0</v>
      </c>
      <c r="J73" s="15"/>
      <c r="K73" s="15"/>
      <c r="L73" s="15"/>
    </row>
    <row r="74" spans="2:12" x14ac:dyDescent="0.2">
      <c r="B74" s="9"/>
      <c r="C74" s="11" t="s">
        <v>96</v>
      </c>
      <c r="D74" s="19" t="s">
        <v>53</v>
      </c>
      <c r="E74" s="20">
        <v>16000</v>
      </c>
      <c r="F74" s="14">
        <v>15</v>
      </c>
      <c r="G74" s="13">
        <f t="shared" si="6"/>
        <v>240000</v>
      </c>
      <c r="H74" s="14">
        <v>15</v>
      </c>
      <c r="I74" s="13">
        <f t="shared" si="7"/>
        <v>240000</v>
      </c>
      <c r="J74" s="15"/>
      <c r="K74" s="15"/>
      <c r="L74" s="15"/>
    </row>
    <row r="75" spans="2:12" x14ac:dyDescent="0.2">
      <c r="B75" s="9"/>
      <c r="C75" s="11" t="s">
        <v>97</v>
      </c>
      <c r="D75" s="19" t="s">
        <v>53</v>
      </c>
      <c r="E75" s="20">
        <v>36000</v>
      </c>
      <c r="F75" s="14">
        <v>15</v>
      </c>
      <c r="G75" s="13">
        <f t="shared" si="6"/>
        <v>540000</v>
      </c>
      <c r="H75" s="14">
        <v>15</v>
      </c>
      <c r="I75" s="13">
        <f t="shared" si="7"/>
        <v>540000</v>
      </c>
      <c r="J75" s="15"/>
      <c r="K75" s="15"/>
      <c r="L75" s="15"/>
    </row>
    <row r="76" spans="2:12" x14ac:dyDescent="0.2">
      <c r="B76" s="9"/>
      <c r="C76" s="11" t="s">
        <v>98</v>
      </c>
      <c r="D76" s="19" t="s">
        <v>53</v>
      </c>
      <c r="E76" s="20">
        <v>36000</v>
      </c>
      <c r="F76" s="14">
        <v>10</v>
      </c>
      <c r="G76" s="13">
        <f t="shared" si="6"/>
        <v>360000</v>
      </c>
      <c r="H76" s="14">
        <v>10</v>
      </c>
      <c r="I76" s="13">
        <f t="shared" si="7"/>
        <v>360000</v>
      </c>
      <c r="J76" s="15"/>
      <c r="K76" s="15"/>
      <c r="L76" s="15"/>
    </row>
    <row r="77" spans="2:12" x14ac:dyDescent="0.2">
      <c r="B77" s="9"/>
      <c r="C77" s="11" t="s">
        <v>99</v>
      </c>
      <c r="D77" s="19" t="s">
        <v>53</v>
      </c>
      <c r="E77" s="20">
        <v>16000</v>
      </c>
      <c r="F77" s="14">
        <v>10</v>
      </c>
      <c r="G77" s="13">
        <f t="shared" si="6"/>
        <v>160000</v>
      </c>
      <c r="H77" s="14">
        <v>10</v>
      </c>
      <c r="I77" s="13">
        <f t="shared" si="7"/>
        <v>160000</v>
      </c>
      <c r="J77" s="15"/>
      <c r="K77" s="15"/>
      <c r="L77" s="15"/>
    </row>
    <row r="78" spans="2:12" x14ac:dyDescent="0.2">
      <c r="B78" s="9"/>
      <c r="C78" s="11" t="s">
        <v>100</v>
      </c>
      <c r="D78" s="19" t="s">
        <v>53</v>
      </c>
      <c r="E78" s="20">
        <v>70000</v>
      </c>
      <c r="F78" s="14">
        <v>10</v>
      </c>
      <c r="G78" s="13">
        <f t="shared" si="6"/>
        <v>700000</v>
      </c>
      <c r="H78" s="14">
        <v>10</v>
      </c>
      <c r="I78" s="13">
        <f t="shared" si="7"/>
        <v>700000</v>
      </c>
      <c r="J78" s="15"/>
      <c r="K78" s="15"/>
      <c r="L78" s="15"/>
    </row>
    <row r="79" spans="2:12" x14ac:dyDescent="0.2">
      <c r="B79" s="9"/>
      <c r="C79" s="11" t="s">
        <v>101</v>
      </c>
      <c r="D79" s="19" t="s">
        <v>53</v>
      </c>
      <c r="E79" s="22">
        <v>110000</v>
      </c>
      <c r="F79" s="14"/>
      <c r="G79" s="13">
        <f t="shared" si="6"/>
        <v>0</v>
      </c>
      <c r="H79" s="14">
        <v>0</v>
      </c>
      <c r="I79" s="13">
        <f t="shared" si="7"/>
        <v>0</v>
      </c>
      <c r="J79" s="15"/>
      <c r="K79" s="15"/>
      <c r="L79" s="15"/>
    </row>
    <row r="80" spans="2:12" x14ac:dyDescent="0.2">
      <c r="B80" s="9"/>
      <c r="C80" s="11" t="s">
        <v>102</v>
      </c>
      <c r="D80" s="19" t="s">
        <v>53</v>
      </c>
      <c r="E80" s="20">
        <v>2000000</v>
      </c>
      <c r="F80" s="14"/>
      <c r="G80" s="13">
        <f t="shared" si="6"/>
        <v>0</v>
      </c>
      <c r="H80" s="14">
        <v>0</v>
      </c>
      <c r="I80" s="13">
        <f>H80*E80</f>
        <v>0</v>
      </c>
      <c r="J80" s="15"/>
      <c r="K80" s="15"/>
      <c r="L80" s="15"/>
    </row>
    <row r="81" spans="2:12" ht="15" x14ac:dyDescent="0.2">
      <c r="B81" s="16" t="s">
        <v>103</v>
      </c>
      <c r="C81" s="17" t="s">
        <v>104</v>
      </c>
      <c r="D81" s="16"/>
      <c r="E81" s="18"/>
      <c r="F81" s="18"/>
      <c r="G81" s="18">
        <f>SUM(G61:G80)</f>
        <v>14569000</v>
      </c>
      <c r="H81" s="14"/>
      <c r="I81" s="18">
        <f>SUM(I61:I80)</f>
        <v>31679000</v>
      </c>
      <c r="J81" s="15"/>
      <c r="K81" s="15"/>
      <c r="L81" s="15"/>
    </row>
    <row r="82" spans="2:12" x14ac:dyDescent="0.2">
      <c r="B82" s="9"/>
      <c r="C82" s="11" t="s">
        <v>105</v>
      </c>
      <c r="D82" s="19" t="s">
        <v>106</v>
      </c>
      <c r="E82" s="20">
        <v>600000</v>
      </c>
      <c r="F82" s="14"/>
      <c r="G82" s="13">
        <f>+F82*E82</f>
        <v>0</v>
      </c>
      <c r="H82" s="14">
        <v>1</v>
      </c>
      <c r="I82" s="13">
        <f>H82*E82</f>
        <v>600000</v>
      </c>
      <c r="J82" s="15"/>
      <c r="K82" s="15"/>
      <c r="L82" s="15"/>
    </row>
    <row r="83" spans="2:12" x14ac:dyDescent="0.2">
      <c r="B83" s="9"/>
      <c r="C83" s="11" t="s">
        <v>107</v>
      </c>
      <c r="D83" s="19" t="s">
        <v>108</v>
      </c>
      <c r="E83" s="20">
        <v>900000</v>
      </c>
      <c r="F83" s="14">
        <v>1</v>
      </c>
      <c r="G83" s="13">
        <f>+F83*E83</f>
        <v>900000</v>
      </c>
      <c r="H83" s="14">
        <v>9</v>
      </c>
      <c r="I83" s="13">
        <f>H83*E83</f>
        <v>8100000</v>
      </c>
      <c r="J83" s="15"/>
      <c r="K83" s="15"/>
      <c r="L83" s="15"/>
    </row>
    <row r="84" spans="2:12" ht="15" x14ac:dyDescent="0.2">
      <c r="B84" s="16" t="s">
        <v>109</v>
      </c>
      <c r="C84" s="17" t="s">
        <v>110</v>
      </c>
      <c r="D84" s="16"/>
      <c r="E84" s="18"/>
      <c r="F84" s="18"/>
      <c r="G84" s="18">
        <f>+G83+G82</f>
        <v>900000</v>
      </c>
      <c r="H84" s="14"/>
      <c r="I84" s="18">
        <f>SUM(I82:I83)</f>
        <v>8700000</v>
      </c>
      <c r="J84" s="15"/>
      <c r="K84" s="15"/>
      <c r="L84" s="15"/>
    </row>
    <row r="85" spans="2:12" ht="15" x14ac:dyDescent="0.2">
      <c r="B85" s="16" t="s">
        <v>111</v>
      </c>
      <c r="C85" s="17" t="s">
        <v>112</v>
      </c>
      <c r="D85" s="16"/>
      <c r="E85" s="18"/>
      <c r="F85" s="28"/>
      <c r="G85" s="18">
        <f>+G83+G81+G82</f>
        <v>15469000</v>
      </c>
      <c r="H85" s="14"/>
      <c r="I85" s="18">
        <f>+I83+I81+I82</f>
        <v>40379000</v>
      </c>
      <c r="J85" s="15"/>
      <c r="K85" s="15"/>
      <c r="L85" s="15"/>
    </row>
    <row r="86" spans="2:12" ht="15" x14ac:dyDescent="0.2">
      <c r="B86" s="16" t="s">
        <v>113</v>
      </c>
      <c r="C86" s="17" t="s">
        <v>114</v>
      </c>
      <c r="D86" s="16"/>
      <c r="E86" s="18"/>
      <c r="F86" s="28"/>
      <c r="G86" s="18">
        <f>+G60+G85</f>
        <v>40961332</v>
      </c>
      <c r="H86" s="14"/>
      <c r="I86" s="18">
        <f>+I60+I85</f>
        <v>315149608.3350082</v>
      </c>
      <c r="J86" s="15"/>
      <c r="K86" s="15"/>
      <c r="L86" s="15"/>
    </row>
    <row r="87" spans="2:12" ht="15" x14ac:dyDescent="0.2">
      <c r="B87" s="16" t="s">
        <v>115</v>
      </c>
      <c r="C87" s="17" t="s">
        <v>116</v>
      </c>
      <c r="D87" s="16"/>
      <c r="E87" s="18"/>
      <c r="F87" s="28"/>
      <c r="G87" s="18">
        <f>+G86*0.1</f>
        <v>4096133.2</v>
      </c>
      <c r="H87" s="14"/>
      <c r="I87" s="18">
        <f>+I86*0.1</f>
        <v>31514960.833500821</v>
      </c>
      <c r="J87" s="15"/>
      <c r="K87" s="15"/>
      <c r="L87" s="15"/>
    </row>
    <row r="88" spans="2:12" ht="15" x14ac:dyDescent="0.2">
      <c r="B88" s="16" t="s">
        <v>117</v>
      </c>
      <c r="C88" s="17" t="s">
        <v>118</v>
      </c>
      <c r="D88" s="16"/>
      <c r="E88" s="18"/>
      <c r="F88" s="28"/>
      <c r="G88" s="18">
        <f>+G86+G87</f>
        <v>45057465.200000003</v>
      </c>
      <c r="H88" s="14"/>
      <c r="I88" s="18">
        <f>+I86+I87</f>
        <v>346664569.16850901</v>
      </c>
      <c r="J88" s="15"/>
      <c r="K88" s="15"/>
      <c r="L88" s="15"/>
    </row>
    <row r="90" spans="2:12" s="32" customFormat="1" ht="15" x14ac:dyDescent="0.25">
      <c r="B90" s="30"/>
      <c r="C90" s="31" t="s">
        <v>119</v>
      </c>
      <c r="J90" s="33"/>
      <c r="K90" s="33"/>
      <c r="L90" s="33"/>
    </row>
    <row r="91" spans="2:12" s="32" customFormat="1" x14ac:dyDescent="0.2">
      <c r="B91" s="30"/>
      <c r="C91" s="32" t="s">
        <v>120</v>
      </c>
      <c r="G91" s="32" t="s">
        <v>121</v>
      </c>
      <c r="J91" s="34"/>
      <c r="K91" s="33"/>
      <c r="L91" s="33"/>
    </row>
    <row r="92" spans="2:12" s="32" customFormat="1" x14ac:dyDescent="0.2">
      <c r="B92" s="30"/>
      <c r="C92" s="32" t="s">
        <v>122</v>
      </c>
      <c r="G92" s="32" t="s">
        <v>123</v>
      </c>
      <c r="I92" s="35"/>
      <c r="J92" s="33"/>
      <c r="K92" s="33"/>
      <c r="L92" s="33"/>
    </row>
    <row r="93" spans="2:12" s="32" customFormat="1" x14ac:dyDescent="0.2">
      <c r="B93" s="30"/>
      <c r="C93" s="32" t="s">
        <v>124</v>
      </c>
      <c r="G93" s="32" t="s">
        <v>125</v>
      </c>
      <c r="J93" s="33"/>
      <c r="K93" s="33"/>
      <c r="L93" s="33"/>
    </row>
    <row r="94" spans="2:12" s="32" customFormat="1" x14ac:dyDescent="0.2">
      <c r="B94" s="30"/>
      <c r="J94" s="33"/>
      <c r="K94" s="33"/>
      <c r="L94" s="33"/>
    </row>
    <row r="95" spans="2:12" s="32" customFormat="1" ht="15" x14ac:dyDescent="0.25">
      <c r="B95" s="30"/>
      <c r="C95" s="31" t="s">
        <v>126</v>
      </c>
      <c r="J95" s="33"/>
      <c r="K95" s="33"/>
      <c r="L95" s="33"/>
    </row>
    <row r="96" spans="2:12" s="32" customFormat="1" x14ac:dyDescent="0.2">
      <c r="B96" s="30"/>
      <c r="C96" s="32" t="s">
        <v>132</v>
      </c>
      <c r="G96" s="32" t="s">
        <v>133</v>
      </c>
      <c r="J96" s="33"/>
      <c r="K96" s="33"/>
      <c r="L96" s="33"/>
    </row>
    <row r="97" spans="2:12" s="32" customFormat="1" x14ac:dyDescent="0.2">
      <c r="B97" s="30"/>
      <c r="C97" s="32" t="s">
        <v>127</v>
      </c>
      <c r="J97" s="33"/>
      <c r="K97" s="33"/>
      <c r="L97" s="33"/>
    </row>
    <row r="98" spans="2:12" s="32" customFormat="1" x14ac:dyDescent="0.2">
      <c r="B98" s="30"/>
      <c r="J98" s="33"/>
      <c r="K98" s="33"/>
      <c r="L98" s="33"/>
    </row>
    <row r="99" spans="2:12" s="32" customFormat="1" ht="15" x14ac:dyDescent="0.25">
      <c r="B99" s="30"/>
      <c r="C99" s="31" t="s">
        <v>128</v>
      </c>
      <c r="J99" s="33"/>
      <c r="K99" s="33"/>
      <c r="L99" s="33"/>
    </row>
    <row r="100" spans="2:12" s="32" customFormat="1" x14ac:dyDescent="0.2">
      <c r="B100" s="30"/>
      <c r="C100" s="32" t="s">
        <v>129</v>
      </c>
      <c r="J100" s="33"/>
      <c r="K100" s="33"/>
      <c r="L100" s="33"/>
    </row>
    <row r="101" spans="2:12" s="32" customFormat="1" x14ac:dyDescent="0.2">
      <c r="B101" s="30"/>
      <c r="C101" s="32" t="s">
        <v>130</v>
      </c>
      <c r="G101" s="32" t="s">
        <v>131</v>
      </c>
      <c r="J101" s="34"/>
      <c r="K101" s="34"/>
      <c r="L101" s="34"/>
    </row>
  </sheetData>
  <mergeCells count="10">
    <mergeCell ref="C5:I5"/>
    <mergeCell ref="C6:I6"/>
    <mergeCell ref="B7:I7"/>
    <mergeCell ref="B9:I9"/>
    <mergeCell ref="B11:B12"/>
    <mergeCell ref="C11:C12"/>
    <mergeCell ref="D11:D12"/>
    <mergeCell ref="E11:E12"/>
    <mergeCell ref="F11:G11"/>
    <mergeCell ref="H11:I11"/>
  </mergeCells>
  <pageMargins left="0.7" right="0.7" top="0.43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9сар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cp:lastPrinted>2023-09-09T02:44:21Z</cp:lastPrinted>
  <dcterms:created xsi:type="dcterms:W3CDTF">2023-09-09T02:22:30Z</dcterms:created>
  <dcterms:modified xsi:type="dcterms:W3CDTF">2023-09-09T02:59:20Z</dcterms:modified>
</cp:coreProperties>
</file>