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27795" windowHeight="121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8" i="1" l="1"/>
  <c r="F38" i="1"/>
  <c r="H16" i="1" l="1"/>
  <c r="F16" i="1"/>
  <c r="H38" i="1" l="1"/>
  <c r="H40" i="1" s="1"/>
  <c r="H57" i="1" s="1"/>
  <c r="F40" i="1"/>
  <c r="F19" i="1" l="1"/>
  <c r="H19" i="1"/>
  <c r="F45" i="1"/>
  <c r="H45" i="1"/>
  <c r="F49" i="1"/>
  <c r="H49" i="1"/>
  <c r="H73" i="1"/>
  <c r="F77" i="1"/>
  <c r="H77" i="1"/>
  <c r="H78" i="1" s="1"/>
  <c r="F78" i="1"/>
  <c r="F57" i="1" l="1"/>
  <c r="H79" i="1" l="1"/>
  <c r="H81" i="1" l="1"/>
  <c r="H82" i="1" s="1"/>
  <c r="F79" i="1"/>
  <c r="F81" i="1" l="1"/>
  <c r="F82" i="1" s="1"/>
</calcChain>
</file>

<file path=xl/sharedStrings.xml><?xml version="1.0" encoding="utf-8"?>
<sst xmlns="http://schemas.openxmlformats.org/spreadsheetml/2006/main" count="165" uniqueCount="123">
  <si>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</si>
  <si>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</si>
  <si>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</si>
  <si>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ЭРЭЛ ҮНЭЛГЭЭ-2-2021ТӨСЛИЙН</t>
  </si>
  <si>
    <t>АЖЛЫН ГҮЙЦЭТГЭЛИЙН АКТ</t>
  </si>
  <si>
    <t>Төсвийн дүн: 5,210,243,134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</si>
  <si>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</si>
  <si>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</si>
  <si>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</si>
  <si>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</si>
  <si>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</si>
  <si>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</si>
  <si>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</si>
  <si>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</si>
  <si>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</si>
  <si>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х.өдөр</t>
  </si>
  <si>
    <t>Өмнөх судалгааны ажлуудын мэдээлэл цуглуулах</t>
  </si>
  <si>
    <t>Хээрийн судалгааны бэлтгэл ажил</t>
  </si>
  <si>
    <t>%</t>
  </si>
  <si>
    <t>I</t>
  </si>
  <si>
    <t>Бэлтгэл ажлын дүн</t>
  </si>
  <si>
    <t>Танилцах маршрут</t>
  </si>
  <si>
    <t>км</t>
  </si>
  <si>
    <t>Талбайн зураглал</t>
  </si>
  <si>
    <t>кв.км</t>
  </si>
  <si>
    <t>Эрлийн маршрут</t>
  </si>
  <si>
    <t>Литогеохими, анхдагч сорьцлолт</t>
  </si>
  <si>
    <t>сорьц</t>
  </si>
  <si>
    <t>II</t>
  </si>
  <si>
    <t>Зураглалын ажлын дүн</t>
  </si>
  <si>
    <t>Суваг малтах, баримтжуулах</t>
  </si>
  <si>
    <t>кув.м</t>
  </si>
  <si>
    <t>Суваг булах</t>
  </si>
  <si>
    <t xml:space="preserve">Баганат өрөмллөг </t>
  </si>
  <si>
    <t>т.м</t>
  </si>
  <si>
    <t>Цооног баримтжуулах</t>
  </si>
  <si>
    <t>III</t>
  </si>
  <si>
    <t xml:space="preserve">Уулын ажлын дүн </t>
  </si>
  <si>
    <t>Цэглэн сорьцлолт</t>
  </si>
  <si>
    <t>Ховилон сорьцлолт</t>
  </si>
  <si>
    <t>Кернийн сорьцлолт</t>
  </si>
  <si>
    <t>Бусад сорьцлолт</t>
  </si>
  <si>
    <t>IV</t>
  </si>
  <si>
    <t xml:space="preserve">Сорьцлолтын дүн </t>
  </si>
  <si>
    <t>V</t>
  </si>
  <si>
    <t>Хээрийн ажлын дүн  /II-IV/</t>
  </si>
  <si>
    <t>Анги зохион байгуулалт</t>
  </si>
  <si>
    <t>Анги татан буулгалт</t>
  </si>
  <si>
    <t>Суурин боловсруулалт</t>
  </si>
  <si>
    <t>хүн/ө</t>
  </si>
  <si>
    <t>Томилолтын зардал</t>
  </si>
  <si>
    <t>VI</t>
  </si>
  <si>
    <t>Үйлдвэрлэлийн тээвэр</t>
  </si>
  <si>
    <t>Хүн тээвэр</t>
  </si>
  <si>
    <t>Ачаа тээвэр</t>
  </si>
  <si>
    <t>Ачаа тээвэр-өрөм</t>
  </si>
  <si>
    <t>т.км</t>
  </si>
  <si>
    <t>VII</t>
  </si>
  <si>
    <t>Тээврийн дүн</t>
  </si>
  <si>
    <t>Тайлангийн зураг хэвлэх</t>
  </si>
  <si>
    <t>ш</t>
  </si>
  <si>
    <t>Сансрын зураг боловсруулах, хэвлэх</t>
  </si>
  <si>
    <t>х.ө</t>
  </si>
  <si>
    <t>Байгаль орчин нөхөн сэрнээх</t>
  </si>
  <si>
    <t>төг</t>
  </si>
  <si>
    <t>VIII</t>
  </si>
  <si>
    <t>Соронзон зураглал 100м</t>
  </si>
  <si>
    <t>Гамма-спектрометр 100-200м</t>
  </si>
  <si>
    <t>Албадмал туйлшрал-Дундаж градиент</t>
  </si>
  <si>
    <t>Зүсэлтүүд Поль-Диполь</t>
  </si>
  <si>
    <t xml:space="preserve">Чулуулгийн физик шинж </t>
  </si>
  <si>
    <t>дээж</t>
  </si>
  <si>
    <t>IX</t>
  </si>
  <si>
    <t>Геофизикийн дүн</t>
  </si>
  <si>
    <t>X</t>
  </si>
  <si>
    <t>ӨӨРИЙН ХҮЧНИЙ АЖЛЫН ДҮН /I+V+VI+VII+VIII/</t>
  </si>
  <si>
    <t>Петрографи хураангуй</t>
  </si>
  <si>
    <t>Тунгалаг шлиф, аншлиф бэлтгэх</t>
  </si>
  <si>
    <t>Минераграфи бүрэн</t>
  </si>
  <si>
    <t>Рентген дифрактометр /XDR/ хувирлын судалгаа</t>
  </si>
  <si>
    <t>Ормын судалгаа</t>
  </si>
  <si>
    <t>ICP-45 элементээр /40 элемент/</t>
  </si>
  <si>
    <t>ICP-33 элементээр /30 элемент/</t>
  </si>
  <si>
    <t>Алт, зэс-AAS</t>
  </si>
  <si>
    <t>Гадаад хяналт ICP</t>
  </si>
  <si>
    <t>ХБАМ-Физик механикийн шинжилгээ</t>
  </si>
  <si>
    <t>Ашигт малтмал баяжуулалтын технологи-Au</t>
  </si>
  <si>
    <t>Ашигт малтмал баяжуулалтын технологи-Cu-Mo хүдэр</t>
  </si>
  <si>
    <r>
      <rPr>
        <b/>
        <sz val="11"/>
        <color rgb="FF000000"/>
        <rFont val="Arial"/>
        <family val="2"/>
      </rPr>
      <t>Дээж боловсруулах</t>
    </r>
    <r>
      <rPr>
        <sz val="11"/>
        <color rgb="FF000000"/>
        <rFont val="Arial"/>
        <family val="2"/>
      </rPr>
      <t>: Ховилон дээж</t>
    </r>
  </si>
  <si>
    <t>Чулуун дээж боловсруулах /Цэглэн,анхдагч геохими/</t>
  </si>
  <si>
    <t>Кернийн сорьц боловсруулах</t>
  </si>
  <si>
    <t>XI</t>
  </si>
  <si>
    <t>Лабораторийн ажлын дүн</t>
  </si>
  <si>
    <t>Байр зүйн зураглал</t>
  </si>
  <si>
    <t>Малталт, цооног холболт</t>
  </si>
  <si>
    <t>УГФ-оос материал авах</t>
  </si>
  <si>
    <t>XII</t>
  </si>
  <si>
    <t>Бусад ажлын дүн</t>
  </si>
  <si>
    <t>XIII</t>
  </si>
  <si>
    <t>ГАДНЫ БАЙГУУЛЛАГЫН ДҮН /X+XI/</t>
  </si>
  <si>
    <t>XIV</t>
  </si>
  <si>
    <t>НИЙТ АЖЛЫН ЦЭВЭР ДҮН /IX+XII/</t>
  </si>
  <si>
    <t>Магадлашгүй зардал 0.1%</t>
  </si>
  <si>
    <t>XV</t>
  </si>
  <si>
    <t>НӨАТ-10 %</t>
  </si>
  <si>
    <t>XVI</t>
  </si>
  <si>
    <t>НИЙТ АЖЛЫН ДҮН /XIII+XIV/</t>
  </si>
  <si>
    <t>Гүйцэтгэгч:</t>
  </si>
  <si>
    <t>"Меланж сурвэй" ХХКомпанийн Захирал</t>
  </si>
  <si>
    <t>/Д.Сүхбазар/</t>
  </si>
  <si>
    <t>"Меланж сурвэй" ХХКомпанийн нягтлан бодогч</t>
  </si>
  <si>
    <t>/Д.Дамдинцэцэг/</t>
  </si>
  <si>
    <t>Танилцсан:</t>
  </si>
  <si>
    <t>Үндэсний геологийн албаны дэд дарга, ерөнхий геологич</t>
  </si>
  <si>
    <t>Үндэсний геологийн албаны ЭБСТЭЗХ-ийн дарга</t>
  </si>
  <si>
    <t>/Г.Алтанхуяг/</t>
  </si>
  <si>
    <t>Хянасан:</t>
  </si>
  <si>
    <t>Үндэсний геологийн албаны ЭБСТЭЗХ-ийн мэргэжилтэн</t>
  </si>
  <si>
    <t>/Э.Мөнх-Ирээдүй/</t>
  </si>
  <si>
    <t>"Меланж сурвэй" ХХКомпанийн Төслийн зөвлөх</t>
  </si>
  <si>
    <t>/С.Энх-Амгалан/</t>
  </si>
  <si>
    <t>/н.Цэрэндулам/</t>
  </si>
  <si>
    <t>2023 оны 09 дүгээр сарын 1-нээс 09 дүгээр сарын 30-ны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</si>
</sst>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/>
    <xf numFmtId="164" fontId="0" fillId="0" borderId="0" xfId="1" applyNumberFormat="1" applyFont="1"/>
    <xf numFmtId="164" fontId="0" fillId="0" borderId="0" xfId="0" applyNumberFormat="1" applyFont="1"/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activeCell="D61" sqref="D61"/>
    </sheetView>
  </sheetViews>
  <sheetFormatPr defaultRowHeight="15" x14ac:dyDescent="0.25"/>
  <cols>
    <col min="1" max="1" width="5.28515625" style="2" customWidth="1"/>
    <col min="2" max="2" width="53.5703125" style="1" customWidth="1"/>
    <col min="3" max="3" width="10.7109375" style="1" customWidth="1"/>
    <col min="4" max="4" width="11.7109375" style="1" customWidth="1"/>
    <col min="5" max="5" width="9.42578125" style="1" customWidth="1"/>
    <col min="6" max="6" width="13.28515625" style="1" customWidth="1"/>
    <col min="7" max="7" width="10.85546875" style="1" customWidth="1"/>
    <col min="8" max="8" width="14" style="1" customWidth="1"/>
    <col min="9" max="9" width="16" style="1" customWidth="1"/>
    <col min="10" max="10" width="16.42578125" style="1" customWidth="1"/>
    <col min="11" max="11" width="9.140625" style="1"/>
    <col min="12" max="12" width="15.7109375" style="1" customWidth="1"/>
    <col min="13" max="16384" width="9.140625" style="1"/>
  </cols>
  <sheetData>
    <row r="1" spans="1:8" x14ac:dyDescent="0.25">
      <c r="A1" s="41" t="s">
        <v>0</v>
      </c>
      <c r="B1" s="41"/>
      <c r="C1" s="41"/>
      <c r="D1" s="41"/>
      <c r="E1" s="41"/>
      <c r="F1" s="41"/>
      <c r="G1" s="41"/>
      <c r="H1" s="41"/>
    </row>
    <row r="2" spans="1:8" x14ac:dyDescent="0.25">
      <c r="A2" s="41" t="s">
        <v>1</v>
      </c>
      <c r="B2" s="41"/>
      <c r="C2" s="41"/>
      <c r="D2" s="41"/>
      <c r="E2" s="41"/>
      <c r="F2" s="41"/>
      <c r="G2" s="41"/>
      <c r="H2" s="41"/>
    </row>
    <row r="3" spans="1:8" x14ac:dyDescent="0.25">
      <c r="A3" s="41" t="s">
        <v>2</v>
      </c>
      <c r="B3" s="41"/>
      <c r="C3" s="41"/>
      <c r="D3" s="41"/>
      <c r="E3" s="41"/>
      <c r="F3" s="41"/>
      <c r="G3" s="41"/>
      <c r="H3" s="41"/>
    </row>
    <row r="4" spans="1:8" ht="9" customHeight="1" x14ac:dyDescent="0.25"/>
    <row r="5" spans="1:8" x14ac:dyDescent="0.25">
      <c r="B5" s="46" t="s">
        <v>3</v>
      </c>
      <c r="C5" s="46"/>
      <c r="D5" s="46"/>
      <c r="E5" s="46"/>
      <c r="F5" s="46"/>
      <c r="G5" s="46"/>
      <c r="H5" s="46"/>
    </row>
    <row r="6" spans="1:8" ht="9" customHeight="1" x14ac:dyDescent="0.25">
      <c r="B6" s="3"/>
      <c r="C6" s="3"/>
      <c r="D6" s="3"/>
      <c r="E6" s="3"/>
      <c r="F6" s="3"/>
    </row>
    <row r="7" spans="1:8" x14ac:dyDescent="0.25">
      <c r="B7" s="46" t="s">
        <v>4</v>
      </c>
      <c r="C7" s="46"/>
      <c r="D7" s="46"/>
      <c r="E7" s="46"/>
      <c r="F7" s="46"/>
      <c r="G7" s="46"/>
      <c r="H7" s="46"/>
    </row>
    <row r="8" spans="1:8" ht="8.25" customHeight="1" x14ac:dyDescent="0.25">
      <c r="B8" s="4"/>
      <c r="C8" s="4"/>
      <c r="D8" s="4"/>
      <c r="E8" s="4"/>
      <c r="F8" s="4"/>
    </row>
    <row r="9" spans="1:8" x14ac:dyDescent="0.25">
      <c r="A9" s="41" t="s">
        <v>122</v>
      </c>
      <c r="B9" s="41"/>
      <c r="C9" s="41"/>
      <c r="D9" s="41"/>
      <c r="E9" s="41"/>
      <c r="F9" s="41"/>
      <c r="G9" s="41"/>
      <c r="H9" s="41"/>
    </row>
    <row r="10" spans="1:8" ht="4.5" customHeight="1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41" t="s">
        <v>5</v>
      </c>
      <c r="B11" s="41"/>
      <c r="C11" s="41"/>
      <c r="D11" s="41"/>
      <c r="E11" s="41"/>
      <c r="F11" s="41"/>
      <c r="G11" s="41"/>
      <c r="H11" s="41"/>
    </row>
    <row r="12" spans="1:8" ht="10.5" customHeight="1" x14ac:dyDescent="0.25"/>
    <row r="13" spans="1:8" x14ac:dyDescent="0.25">
      <c r="A13" s="42" t="s">
        <v>6</v>
      </c>
      <c r="B13" s="42" t="s">
        <v>7</v>
      </c>
      <c r="C13" s="43" t="s">
        <v>8</v>
      </c>
      <c r="D13" s="43" t="s">
        <v>9</v>
      </c>
      <c r="E13" s="45" t="s">
        <v>10</v>
      </c>
      <c r="F13" s="45"/>
      <c r="G13" s="45" t="s">
        <v>11</v>
      </c>
      <c r="H13" s="45"/>
    </row>
    <row r="14" spans="1:8" x14ac:dyDescent="0.25">
      <c r="A14" s="42"/>
      <c r="B14" s="42"/>
      <c r="C14" s="44"/>
      <c r="D14" s="44"/>
      <c r="E14" s="6" t="s">
        <v>12</v>
      </c>
      <c r="F14" s="6" t="s">
        <v>13</v>
      </c>
      <c r="G14" s="6" t="s">
        <v>12</v>
      </c>
      <c r="H14" s="6" t="s">
        <v>13</v>
      </c>
    </row>
    <row r="15" spans="1:8" x14ac:dyDescent="0.25">
      <c r="A15" s="6">
        <v>0</v>
      </c>
      <c r="B15" s="6">
        <v>1</v>
      </c>
      <c r="C15" s="7">
        <v>2</v>
      </c>
      <c r="D15" s="7">
        <v>3</v>
      </c>
      <c r="E15" s="6">
        <v>4</v>
      </c>
      <c r="F15" s="6">
        <v>5</v>
      </c>
      <c r="G15" s="6">
        <v>6</v>
      </c>
      <c r="H15" s="6">
        <v>7</v>
      </c>
    </row>
    <row r="16" spans="1:8" x14ac:dyDescent="0.25">
      <c r="A16" s="6"/>
      <c r="B16" s="8" t="s">
        <v>14</v>
      </c>
      <c r="C16" s="6" t="s">
        <v>15</v>
      </c>
      <c r="D16" s="9">
        <v>200000</v>
      </c>
      <c r="E16" s="10"/>
      <c r="F16" s="9">
        <f>+D16*E16</f>
        <v>0</v>
      </c>
      <c r="G16" s="10">
        <v>45</v>
      </c>
      <c r="H16" s="9">
        <f>+D16*G16</f>
        <v>9000000</v>
      </c>
    </row>
    <row r="17" spans="1:8" x14ac:dyDescent="0.25">
      <c r="A17" s="6"/>
      <c r="B17" s="8" t="s">
        <v>16</v>
      </c>
      <c r="C17" s="6" t="s">
        <v>15</v>
      </c>
      <c r="D17" s="9">
        <v>180000</v>
      </c>
      <c r="E17" s="10"/>
      <c r="F17" s="9"/>
      <c r="G17" s="10"/>
      <c r="H17" s="9"/>
    </row>
    <row r="18" spans="1:8" x14ac:dyDescent="0.25">
      <c r="A18" s="6"/>
      <c r="B18" s="8" t="s">
        <v>17</v>
      </c>
      <c r="C18" s="6" t="s">
        <v>18</v>
      </c>
      <c r="D18" s="9">
        <v>95000</v>
      </c>
      <c r="E18" s="10"/>
      <c r="F18" s="9"/>
      <c r="G18" s="10"/>
      <c r="H18" s="9"/>
    </row>
    <row r="19" spans="1:8" x14ac:dyDescent="0.25">
      <c r="A19" s="11" t="s">
        <v>19</v>
      </c>
      <c r="B19" s="12" t="s">
        <v>20</v>
      </c>
      <c r="C19" s="11"/>
      <c r="D19" s="13"/>
      <c r="E19" s="14"/>
      <c r="F19" s="13">
        <f>+F16+F17+F18</f>
        <v>0</v>
      </c>
      <c r="G19" s="14"/>
      <c r="H19" s="13">
        <f>+H16+H17+H18</f>
        <v>9000000</v>
      </c>
    </row>
    <row r="20" spans="1:8" x14ac:dyDescent="0.25">
      <c r="A20" s="6"/>
      <c r="B20" s="8" t="s">
        <v>21</v>
      </c>
      <c r="C20" s="6" t="s">
        <v>22</v>
      </c>
      <c r="D20" s="9">
        <v>50000</v>
      </c>
      <c r="E20" s="10"/>
      <c r="F20" s="9"/>
      <c r="G20" s="10"/>
      <c r="H20" s="9"/>
    </row>
    <row r="21" spans="1:8" x14ac:dyDescent="0.25">
      <c r="A21" s="6"/>
      <c r="B21" s="8" t="s">
        <v>23</v>
      </c>
      <c r="C21" s="6" t="s">
        <v>24</v>
      </c>
      <c r="D21" s="9">
        <v>90000</v>
      </c>
      <c r="E21" s="10"/>
      <c r="F21" s="9"/>
      <c r="G21" s="10"/>
      <c r="H21" s="9"/>
    </row>
    <row r="22" spans="1:8" x14ac:dyDescent="0.25">
      <c r="A22" s="6"/>
      <c r="B22" s="8" t="s">
        <v>25</v>
      </c>
      <c r="C22" s="6" t="s">
        <v>22</v>
      </c>
      <c r="D22" s="9">
        <v>45000</v>
      </c>
      <c r="E22" s="10"/>
      <c r="F22" s="9"/>
      <c r="G22" s="10"/>
      <c r="H22" s="9"/>
    </row>
    <row r="23" spans="1:8" x14ac:dyDescent="0.25">
      <c r="A23" s="6"/>
      <c r="B23" s="8" t="s">
        <v>26</v>
      </c>
      <c r="C23" s="6" t="s">
        <v>27</v>
      </c>
      <c r="D23" s="9">
        <v>11600</v>
      </c>
      <c r="E23" s="10"/>
      <c r="F23" s="9"/>
      <c r="G23" s="10"/>
      <c r="H23" s="9"/>
    </row>
    <row r="24" spans="1:8" x14ac:dyDescent="0.25">
      <c r="A24" s="11" t="s">
        <v>28</v>
      </c>
      <c r="B24" s="12" t="s">
        <v>29</v>
      </c>
      <c r="C24" s="11"/>
      <c r="D24" s="13"/>
      <c r="E24" s="14"/>
      <c r="F24" s="13">
        <v>0</v>
      </c>
      <c r="G24" s="14"/>
      <c r="H24" s="13">
        <v>0</v>
      </c>
    </row>
    <row r="25" spans="1:8" x14ac:dyDescent="0.25">
      <c r="A25" s="6"/>
      <c r="B25" s="8" t="s">
        <v>30</v>
      </c>
      <c r="C25" s="6" t="s">
        <v>31</v>
      </c>
      <c r="D25" s="9">
        <v>15000</v>
      </c>
      <c r="E25" s="10"/>
      <c r="F25" s="9"/>
      <c r="G25" s="10"/>
      <c r="H25" s="9"/>
    </row>
    <row r="26" spans="1:8" x14ac:dyDescent="0.25">
      <c r="A26" s="6"/>
      <c r="B26" s="8" t="s">
        <v>32</v>
      </c>
      <c r="C26" s="6" t="s">
        <v>31</v>
      </c>
      <c r="D26" s="9">
        <v>13500</v>
      </c>
      <c r="E26" s="10"/>
      <c r="F26" s="9"/>
      <c r="G26" s="10"/>
      <c r="H26" s="9"/>
    </row>
    <row r="27" spans="1:8" x14ac:dyDescent="0.25">
      <c r="A27" s="6"/>
      <c r="B27" s="8" t="s">
        <v>33</v>
      </c>
      <c r="C27" s="6" t="s">
        <v>34</v>
      </c>
      <c r="D27" s="9">
        <v>198000</v>
      </c>
      <c r="E27" s="10"/>
      <c r="F27" s="9"/>
      <c r="G27" s="10"/>
      <c r="H27" s="9"/>
    </row>
    <row r="28" spans="1:8" x14ac:dyDescent="0.25">
      <c r="A28" s="6"/>
      <c r="B28" s="8" t="s">
        <v>35</v>
      </c>
      <c r="C28" s="6" t="s">
        <v>34</v>
      </c>
      <c r="D28" s="9">
        <v>15000</v>
      </c>
      <c r="E28" s="10"/>
      <c r="F28" s="9"/>
      <c r="G28" s="10"/>
      <c r="H28" s="9"/>
    </row>
    <row r="29" spans="1:8" x14ac:dyDescent="0.25">
      <c r="A29" s="11" t="s">
        <v>36</v>
      </c>
      <c r="B29" s="12" t="s">
        <v>37</v>
      </c>
      <c r="C29" s="11"/>
      <c r="D29" s="13"/>
      <c r="E29" s="14"/>
      <c r="F29" s="13">
        <v>0</v>
      </c>
      <c r="G29" s="14"/>
      <c r="H29" s="13">
        <v>0</v>
      </c>
    </row>
    <row r="30" spans="1:8" x14ac:dyDescent="0.25">
      <c r="A30" s="6"/>
      <c r="B30" s="8" t="s">
        <v>38</v>
      </c>
      <c r="C30" s="6" t="s">
        <v>27</v>
      </c>
      <c r="D30" s="9">
        <v>10000</v>
      </c>
      <c r="E30" s="10"/>
      <c r="F30" s="9"/>
      <c r="G30" s="10"/>
      <c r="H30" s="9"/>
    </row>
    <row r="31" spans="1:8" x14ac:dyDescent="0.25">
      <c r="A31" s="6"/>
      <c r="B31" s="8" t="s">
        <v>39</v>
      </c>
      <c r="C31" s="6" t="s">
        <v>27</v>
      </c>
      <c r="D31" s="9">
        <v>15000</v>
      </c>
      <c r="E31" s="10"/>
      <c r="F31" s="9"/>
      <c r="G31" s="10"/>
      <c r="H31" s="9"/>
    </row>
    <row r="32" spans="1:8" x14ac:dyDescent="0.25">
      <c r="A32" s="6"/>
      <c r="B32" s="8" t="s">
        <v>40</v>
      </c>
      <c r="C32" s="6" t="s">
        <v>27</v>
      </c>
      <c r="D32" s="9">
        <v>6200</v>
      </c>
      <c r="E32" s="10"/>
      <c r="F32" s="9"/>
      <c r="G32" s="10"/>
      <c r="H32" s="9"/>
    </row>
    <row r="33" spans="1:8" x14ac:dyDescent="0.25">
      <c r="A33" s="6"/>
      <c r="B33" s="8" t="s">
        <v>41</v>
      </c>
      <c r="C33" s="6" t="s">
        <v>27</v>
      </c>
      <c r="D33" s="9">
        <v>20000</v>
      </c>
      <c r="E33" s="10"/>
      <c r="F33" s="9"/>
      <c r="G33" s="10"/>
      <c r="H33" s="9"/>
    </row>
    <row r="34" spans="1:8" x14ac:dyDescent="0.25">
      <c r="A34" s="11" t="s">
        <v>42</v>
      </c>
      <c r="B34" s="12" t="s">
        <v>43</v>
      </c>
      <c r="C34" s="11"/>
      <c r="D34" s="13"/>
      <c r="E34" s="14"/>
      <c r="F34" s="13">
        <v>0</v>
      </c>
      <c r="G34" s="14"/>
      <c r="H34" s="13">
        <v>0</v>
      </c>
    </row>
    <row r="35" spans="1:8" x14ac:dyDescent="0.25">
      <c r="A35" s="11" t="s">
        <v>44</v>
      </c>
      <c r="B35" s="12" t="s">
        <v>45</v>
      </c>
      <c r="C35" s="11"/>
      <c r="D35" s="13"/>
      <c r="E35" s="14"/>
      <c r="F35" s="13">
        <v>0</v>
      </c>
      <c r="G35" s="14"/>
      <c r="H35" s="13">
        <v>0</v>
      </c>
    </row>
    <row r="36" spans="1:8" x14ac:dyDescent="0.25">
      <c r="A36" s="6"/>
      <c r="B36" s="8" t="s">
        <v>46</v>
      </c>
      <c r="C36" s="6" t="s">
        <v>18</v>
      </c>
      <c r="D36" s="10"/>
      <c r="E36" s="10"/>
      <c r="F36" s="9"/>
      <c r="G36" s="10"/>
      <c r="H36" s="9"/>
    </row>
    <row r="37" spans="1:8" x14ac:dyDescent="0.25">
      <c r="A37" s="6"/>
      <c r="B37" s="8" t="s">
        <v>47</v>
      </c>
      <c r="C37" s="6" t="s">
        <v>18</v>
      </c>
      <c r="D37" s="10"/>
      <c r="E37" s="10"/>
      <c r="F37" s="9"/>
      <c r="G37" s="10"/>
      <c r="H37" s="9"/>
    </row>
    <row r="38" spans="1:8" x14ac:dyDescent="0.25">
      <c r="A38" s="6"/>
      <c r="B38" s="15" t="s">
        <v>48</v>
      </c>
      <c r="C38" s="6" t="s">
        <v>49</v>
      </c>
      <c r="D38" s="9">
        <v>110000</v>
      </c>
      <c r="E38" s="10">
        <v>165</v>
      </c>
      <c r="F38" s="9">
        <f>+D38*E38</f>
        <v>18150000</v>
      </c>
      <c r="G38" s="10">
        <f>2145+E38</f>
        <v>2310</v>
      </c>
      <c r="H38" s="9">
        <f>+D38*G38</f>
        <v>254100000</v>
      </c>
    </row>
    <row r="39" spans="1:8" x14ac:dyDescent="0.25">
      <c r="A39" s="6"/>
      <c r="B39" s="8" t="s">
        <v>50</v>
      </c>
      <c r="C39" s="6" t="s">
        <v>49</v>
      </c>
      <c r="D39" s="9">
        <v>25000</v>
      </c>
      <c r="E39" s="10"/>
      <c r="F39" s="9"/>
      <c r="G39" s="10"/>
      <c r="H39" s="9"/>
    </row>
    <row r="40" spans="1:8" x14ac:dyDescent="0.25">
      <c r="A40" s="11" t="s">
        <v>51</v>
      </c>
      <c r="B40" s="12" t="s">
        <v>13</v>
      </c>
      <c r="C40" s="16"/>
      <c r="D40" s="13"/>
      <c r="E40" s="14"/>
      <c r="F40" s="13">
        <f>+F36+F37+F38+F39</f>
        <v>18150000</v>
      </c>
      <c r="G40" s="14"/>
      <c r="H40" s="13">
        <f>+H36+H37+H38+H39</f>
        <v>254100000</v>
      </c>
    </row>
    <row r="41" spans="1:8" x14ac:dyDescent="0.25">
      <c r="A41" s="6"/>
      <c r="B41" s="17" t="s">
        <v>52</v>
      </c>
      <c r="C41" s="6" t="s">
        <v>22</v>
      </c>
      <c r="D41" s="9">
        <v>2500</v>
      </c>
      <c r="E41" s="10"/>
      <c r="F41" s="9"/>
      <c r="G41" s="10"/>
      <c r="H41" s="9"/>
    </row>
    <row r="42" spans="1:8" x14ac:dyDescent="0.25">
      <c r="A42" s="6"/>
      <c r="B42" s="8" t="s">
        <v>53</v>
      </c>
      <c r="C42" s="6" t="s">
        <v>22</v>
      </c>
      <c r="D42" s="9">
        <v>2500</v>
      </c>
      <c r="E42" s="10"/>
      <c r="F42" s="9"/>
      <c r="G42" s="10"/>
      <c r="H42" s="9"/>
    </row>
    <row r="43" spans="1:8" x14ac:dyDescent="0.25">
      <c r="A43" s="6"/>
      <c r="B43" s="8" t="s">
        <v>54</v>
      </c>
      <c r="C43" s="6" t="s">
        <v>22</v>
      </c>
      <c r="D43" s="9">
        <v>1500</v>
      </c>
      <c r="E43" s="10"/>
      <c r="F43" s="9"/>
      <c r="G43" s="10"/>
      <c r="H43" s="9"/>
    </row>
    <row r="44" spans="1:8" x14ac:dyDescent="0.25">
      <c r="A44" s="6"/>
      <c r="B44" s="8" t="s">
        <v>55</v>
      </c>
      <c r="C44" s="6" t="s">
        <v>56</v>
      </c>
      <c r="D44" s="18">
        <v>216.56</v>
      </c>
      <c r="E44" s="10"/>
      <c r="F44" s="9"/>
      <c r="G44" s="10"/>
      <c r="H44" s="9"/>
    </row>
    <row r="45" spans="1:8" x14ac:dyDescent="0.25">
      <c r="A45" s="11" t="s">
        <v>57</v>
      </c>
      <c r="B45" s="12" t="s">
        <v>58</v>
      </c>
      <c r="C45" s="11"/>
      <c r="D45" s="13"/>
      <c r="E45" s="19"/>
      <c r="F45" s="13">
        <f>+F42</f>
        <v>0</v>
      </c>
      <c r="G45" s="19"/>
      <c r="H45" s="13">
        <f>+H42</f>
        <v>0</v>
      </c>
    </row>
    <row r="46" spans="1:8" x14ac:dyDescent="0.25">
      <c r="A46" s="11"/>
      <c r="B46" s="20" t="s">
        <v>59</v>
      </c>
      <c r="C46" s="21" t="s">
        <v>60</v>
      </c>
      <c r="D46" s="22">
        <v>15000</v>
      </c>
      <c r="E46" s="19"/>
      <c r="F46" s="13"/>
      <c r="G46" s="19"/>
      <c r="H46" s="13"/>
    </row>
    <row r="47" spans="1:8" x14ac:dyDescent="0.25">
      <c r="A47" s="11"/>
      <c r="B47" s="20" t="s">
        <v>61</v>
      </c>
      <c r="C47" s="21" t="s">
        <v>62</v>
      </c>
      <c r="D47" s="22">
        <v>50000</v>
      </c>
      <c r="E47" s="19"/>
      <c r="F47" s="13"/>
      <c r="G47" s="19"/>
      <c r="H47" s="13"/>
    </row>
    <row r="48" spans="1:8" x14ac:dyDescent="0.25">
      <c r="A48" s="11"/>
      <c r="B48" s="20" t="s">
        <v>63</v>
      </c>
      <c r="C48" s="21" t="s">
        <v>64</v>
      </c>
      <c r="D48" s="13"/>
      <c r="E48" s="19"/>
      <c r="F48" s="13"/>
      <c r="G48" s="19"/>
      <c r="H48" s="13"/>
    </row>
    <row r="49" spans="1:8" x14ac:dyDescent="0.25">
      <c r="A49" s="11" t="s">
        <v>65</v>
      </c>
      <c r="B49" s="12" t="s">
        <v>13</v>
      </c>
      <c r="C49" s="11"/>
      <c r="D49" s="13"/>
      <c r="E49" s="19"/>
      <c r="F49" s="13">
        <f>+F46+F47+F48</f>
        <v>0</v>
      </c>
      <c r="G49" s="19"/>
      <c r="H49" s="13">
        <f>+H46+H47+H48</f>
        <v>0</v>
      </c>
    </row>
    <row r="50" spans="1:8" x14ac:dyDescent="0.25">
      <c r="A50" s="6"/>
      <c r="B50" s="8" t="s">
        <v>66</v>
      </c>
      <c r="C50" s="6" t="s">
        <v>56</v>
      </c>
      <c r="D50" s="9">
        <v>20000</v>
      </c>
      <c r="E50" s="9"/>
      <c r="F50" s="9"/>
      <c r="G50" s="9"/>
      <c r="H50" s="9"/>
    </row>
    <row r="51" spans="1:8" x14ac:dyDescent="0.25">
      <c r="A51" s="6"/>
      <c r="B51" s="8" t="s">
        <v>67</v>
      </c>
      <c r="C51" s="6"/>
      <c r="D51" s="9"/>
      <c r="E51" s="10"/>
      <c r="F51" s="10"/>
      <c r="G51" s="10"/>
      <c r="H51" s="10"/>
    </row>
    <row r="52" spans="1:8" x14ac:dyDescent="0.25">
      <c r="A52" s="6"/>
      <c r="B52" s="8" t="s">
        <v>68</v>
      </c>
      <c r="C52" s="6"/>
      <c r="D52" s="9"/>
      <c r="E52" s="10"/>
      <c r="F52" s="10"/>
      <c r="G52" s="10"/>
      <c r="H52" s="10"/>
    </row>
    <row r="53" spans="1:8" x14ac:dyDescent="0.25">
      <c r="A53" s="6"/>
      <c r="B53" s="8" t="s">
        <v>69</v>
      </c>
      <c r="C53" s="6"/>
      <c r="D53" s="9"/>
      <c r="E53" s="10"/>
      <c r="F53" s="10"/>
      <c r="G53" s="10"/>
      <c r="H53" s="10"/>
    </row>
    <row r="54" spans="1:8" x14ac:dyDescent="0.25">
      <c r="A54" s="6"/>
      <c r="B54" s="8" t="s">
        <v>69</v>
      </c>
      <c r="C54" s="6"/>
      <c r="D54" s="9"/>
      <c r="E54" s="10"/>
      <c r="F54" s="10"/>
      <c r="G54" s="10"/>
      <c r="H54" s="10"/>
    </row>
    <row r="55" spans="1:8" x14ac:dyDescent="0.25">
      <c r="A55" s="6"/>
      <c r="B55" s="17" t="s">
        <v>70</v>
      </c>
      <c r="C55" s="6" t="s">
        <v>71</v>
      </c>
      <c r="D55" s="9">
        <v>1500</v>
      </c>
      <c r="E55" s="10"/>
      <c r="F55" s="9"/>
      <c r="G55" s="10"/>
      <c r="H55" s="9"/>
    </row>
    <row r="56" spans="1:8" x14ac:dyDescent="0.25">
      <c r="A56" s="11" t="s">
        <v>72</v>
      </c>
      <c r="B56" s="12" t="s">
        <v>73</v>
      </c>
      <c r="C56" s="11"/>
      <c r="D56" s="13"/>
      <c r="E56" s="14"/>
      <c r="F56" s="13">
        <v>0</v>
      </c>
      <c r="G56" s="14"/>
      <c r="H56" s="13">
        <v>0</v>
      </c>
    </row>
    <row r="57" spans="1:8" x14ac:dyDescent="0.25">
      <c r="A57" s="11" t="s">
        <v>74</v>
      </c>
      <c r="B57" s="12" t="s">
        <v>75</v>
      </c>
      <c r="C57" s="11"/>
      <c r="D57" s="13"/>
      <c r="E57" s="14"/>
      <c r="F57" s="13">
        <f>SUM(F19+F35+F40+F45+F49+F56)</f>
        <v>18150000</v>
      </c>
      <c r="G57" s="14"/>
      <c r="H57" s="13">
        <f>SUM(H19+H35+H40+H45+H49+H56)</f>
        <v>263100000</v>
      </c>
    </row>
    <row r="58" spans="1:8" x14ac:dyDescent="0.25">
      <c r="A58" s="6"/>
      <c r="B58" s="8" t="s">
        <v>76</v>
      </c>
      <c r="C58" s="6" t="s">
        <v>27</v>
      </c>
      <c r="D58" s="9">
        <v>31200</v>
      </c>
      <c r="E58" s="10"/>
      <c r="F58" s="10"/>
      <c r="G58" s="10"/>
      <c r="H58" s="10"/>
    </row>
    <row r="59" spans="1:8" x14ac:dyDescent="0.25">
      <c r="A59" s="6"/>
      <c r="B59" s="8" t="s">
        <v>77</v>
      </c>
      <c r="C59" s="6" t="s">
        <v>27</v>
      </c>
      <c r="D59" s="9">
        <v>10400</v>
      </c>
      <c r="E59" s="10"/>
      <c r="F59" s="10"/>
      <c r="G59" s="10"/>
      <c r="H59" s="10"/>
    </row>
    <row r="60" spans="1:8" x14ac:dyDescent="0.25">
      <c r="A60" s="6"/>
      <c r="B60" s="8" t="s">
        <v>78</v>
      </c>
      <c r="C60" s="6" t="s">
        <v>27</v>
      </c>
      <c r="D60" s="9">
        <v>31200</v>
      </c>
      <c r="E60" s="10"/>
      <c r="F60" s="9"/>
      <c r="G60" s="10"/>
      <c r="H60" s="9"/>
    </row>
    <row r="61" spans="1:8" x14ac:dyDescent="0.25">
      <c r="A61" s="6"/>
      <c r="B61" s="17" t="s">
        <v>79</v>
      </c>
      <c r="C61" s="6" t="s">
        <v>27</v>
      </c>
      <c r="D61" s="9">
        <v>40000</v>
      </c>
      <c r="E61" s="10"/>
      <c r="F61" s="10"/>
      <c r="G61" s="10"/>
      <c r="H61" s="10"/>
    </row>
    <row r="62" spans="1:8" x14ac:dyDescent="0.25">
      <c r="A62" s="6"/>
      <c r="B62" s="8" t="s">
        <v>80</v>
      </c>
      <c r="C62" s="6" t="s">
        <v>27</v>
      </c>
      <c r="D62" s="9">
        <v>81000</v>
      </c>
      <c r="E62" s="10"/>
      <c r="F62" s="10"/>
      <c r="G62" s="10"/>
      <c r="H62" s="10"/>
    </row>
    <row r="63" spans="1:8" x14ac:dyDescent="0.25">
      <c r="A63" s="6"/>
      <c r="B63" s="8" t="s">
        <v>81</v>
      </c>
      <c r="C63" s="6" t="s">
        <v>27</v>
      </c>
      <c r="D63" s="9">
        <v>24000</v>
      </c>
      <c r="E63" s="10"/>
      <c r="F63" s="9"/>
      <c r="G63" s="10"/>
      <c r="H63" s="9"/>
    </row>
    <row r="64" spans="1:8" x14ac:dyDescent="0.25">
      <c r="A64" s="6"/>
      <c r="B64" s="8" t="s">
        <v>82</v>
      </c>
      <c r="C64" s="6" t="s">
        <v>27</v>
      </c>
      <c r="D64" s="9">
        <v>20000</v>
      </c>
      <c r="E64" s="10"/>
      <c r="F64" s="9"/>
      <c r="G64" s="10"/>
      <c r="H64" s="9"/>
    </row>
    <row r="65" spans="1:8" x14ac:dyDescent="0.25">
      <c r="A65" s="6"/>
      <c r="B65" s="8" t="s">
        <v>83</v>
      </c>
      <c r="C65" s="6"/>
      <c r="D65" s="9">
        <v>24000</v>
      </c>
      <c r="E65" s="10"/>
      <c r="F65" s="9"/>
      <c r="G65" s="10"/>
      <c r="H65" s="9"/>
    </row>
    <row r="66" spans="1:8" x14ac:dyDescent="0.25">
      <c r="A66" s="6"/>
      <c r="B66" s="8" t="s">
        <v>84</v>
      </c>
      <c r="C66" s="6"/>
      <c r="D66" s="9">
        <v>24000</v>
      </c>
      <c r="E66" s="10"/>
      <c r="F66" s="9"/>
      <c r="G66" s="10"/>
      <c r="H66" s="9"/>
    </row>
    <row r="67" spans="1:8" x14ac:dyDescent="0.25">
      <c r="A67" s="6"/>
      <c r="B67" s="8" t="s">
        <v>85</v>
      </c>
      <c r="C67" s="6" t="s">
        <v>27</v>
      </c>
      <c r="D67" s="9">
        <v>60000</v>
      </c>
      <c r="E67" s="10"/>
      <c r="F67" s="10"/>
      <c r="G67" s="10"/>
      <c r="H67" s="10"/>
    </row>
    <row r="68" spans="1:8" x14ac:dyDescent="0.25">
      <c r="A68" s="6"/>
      <c r="B68" s="17" t="s">
        <v>86</v>
      </c>
      <c r="C68" s="6" t="s">
        <v>27</v>
      </c>
      <c r="D68" s="9">
        <v>20000000</v>
      </c>
      <c r="E68" s="10"/>
      <c r="F68" s="10"/>
      <c r="G68" s="10"/>
      <c r="H68" s="10"/>
    </row>
    <row r="69" spans="1:8" s="32" customFormat="1" x14ac:dyDescent="0.25">
      <c r="A69" s="31"/>
      <c r="B69" s="8" t="s">
        <v>87</v>
      </c>
      <c r="C69" s="31" t="s">
        <v>27</v>
      </c>
      <c r="D69" s="9">
        <v>22000000</v>
      </c>
      <c r="E69" s="10"/>
      <c r="F69" s="10"/>
      <c r="G69" s="10"/>
      <c r="H69" s="10"/>
    </row>
    <row r="70" spans="1:8" x14ac:dyDescent="0.25">
      <c r="A70" s="6"/>
      <c r="B70" s="8" t="s">
        <v>88</v>
      </c>
      <c r="C70" s="6" t="s">
        <v>27</v>
      </c>
      <c r="D70" s="9">
        <v>9750</v>
      </c>
      <c r="E70" s="10"/>
      <c r="F70" s="10"/>
      <c r="G70" s="10"/>
      <c r="H70" s="10"/>
    </row>
    <row r="71" spans="1:8" x14ac:dyDescent="0.25">
      <c r="A71" s="6"/>
      <c r="B71" s="8" t="s">
        <v>89</v>
      </c>
      <c r="C71" s="6" t="s">
        <v>27</v>
      </c>
      <c r="D71" s="9">
        <v>6240</v>
      </c>
      <c r="E71" s="10"/>
      <c r="F71" s="10"/>
      <c r="G71" s="10"/>
      <c r="H71" s="10"/>
    </row>
    <row r="72" spans="1:8" x14ac:dyDescent="0.25">
      <c r="A72" s="6"/>
      <c r="B72" s="8" t="s">
        <v>90</v>
      </c>
      <c r="C72" s="6" t="s">
        <v>27</v>
      </c>
      <c r="D72" s="9">
        <v>9500</v>
      </c>
      <c r="E72" s="10"/>
      <c r="F72" s="10"/>
      <c r="G72" s="10"/>
      <c r="H72" s="10"/>
    </row>
    <row r="73" spans="1:8" x14ac:dyDescent="0.25">
      <c r="A73" s="11" t="s">
        <v>91</v>
      </c>
      <c r="B73" s="23" t="s">
        <v>92</v>
      </c>
      <c r="C73" s="11"/>
      <c r="D73" s="13"/>
      <c r="E73" s="14"/>
      <c r="F73" s="13">
        <v>0</v>
      </c>
      <c r="G73" s="14"/>
      <c r="H73" s="13">
        <f>SUM(H61:H72)</f>
        <v>0</v>
      </c>
    </row>
    <row r="74" spans="1:8" x14ac:dyDescent="0.25">
      <c r="A74" s="6"/>
      <c r="B74" s="8" t="s">
        <v>93</v>
      </c>
      <c r="C74" s="6" t="s">
        <v>64</v>
      </c>
      <c r="D74" s="9"/>
      <c r="E74" s="10"/>
      <c r="F74" s="10"/>
      <c r="G74" s="10"/>
      <c r="H74" s="10"/>
    </row>
    <row r="75" spans="1:8" x14ac:dyDescent="0.25">
      <c r="A75" s="6"/>
      <c r="B75" s="8" t="s">
        <v>94</v>
      </c>
      <c r="C75" s="6" t="s">
        <v>64</v>
      </c>
      <c r="D75" s="9"/>
      <c r="E75" s="10"/>
      <c r="F75" s="9"/>
      <c r="G75" s="10"/>
      <c r="H75" s="9"/>
    </row>
    <row r="76" spans="1:8" x14ac:dyDescent="0.25">
      <c r="A76" s="6"/>
      <c r="B76" s="8" t="s">
        <v>95</v>
      </c>
      <c r="C76" s="6" t="s">
        <v>64</v>
      </c>
      <c r="D76" s="9"/>
      <c r="E76" s="10"/>
      <c r="F76" s="10"/>
      <c r="G76" s="10"/>
      <c r="H76" s="10"/>
    </row>
    <row r="77" spans="1:8" x14ac:dyDescent="0.25">
      <c r="A77" s="11" t="s">
        <v>96</v>
      </c>
      <c r="B77" s="12" t="s">
        <v>97</v>
      </c>
      <c r="C77" s="11"/>
      <c r="D77" s="13"/>
      <c r="E77" s="14"/>
      <c r="F77" s="13">
        <f>SUM(F74:F76)</f>
        <v>0</v>
      </c>
      <c r="G77" s="14"/>
      <c r="H77" s="13">
        <f>SUM(H74:H76)</f>
        <v>0</v>
      </c>
    </row>
    <row r="78" spans="1:8" x14ac:dyDescent="0.25">
      <c r="A78" s="11" t="s">
        <v>98</v>
      </c>
      <c r="B78" s="12" t="s">
        <v>99</v>
      </c>
      <c r="C78" s="11" t="s">
        <v>64</v>
      </c>
      <c r="D78" s="13"/>
      <c r="E78" s="14"/>
      <c r="F78" s="13">
        <f>SUM(F77)</f>
        <v>0</v>
      </c>
      <c r="G78" s="14"/>
      <c r="H78" s="13">
        <f>SUM(H77)</f>
        <v>0</v>
      </c>
    </row>
    <row r="79" spans="1:8" x14ac:dyDescent="0.25">
      <c r="A79" s="11" t="s">
        <v>100</v>
      </c>
      <c r="B79" s="12" t="s">
        <v>101</v>
      </c>
      <c r="C79" s="11" t="s">
        <v>64</v>
      </c>
      <c r="D79" s="13"/>
      <c r="E79" s="14"/>
      <c r="F79" s="13">
        <f>+F57+F78</f>
        <v>18150000</v>
      </c>
      <c r="G79" s="14"/>
      <c r="H79" s="13">
        <f>+H57+H78</f>
        <v>263100000</v>
      </c>
    </row>
    <row r="80" spans="1:8" s="29" customFormat="1" x14ac:dyDescent="0.25">
      <c r="A80" s="24"/>
      <c r="B80" s="25" t="s">
        <v>102</v>
      </c>
      <c r="C80" s="26" t="s">
        <v>64</v>
      </c>
      <c r="D80" s="27"/>
      <c r="E80" s="28"/>
      <c r="F80" s="27"/>
      <c r="G80" s="28"/>
      <c r="H80" s="27"/>
    </row>
    <row r="81" spans="1:12" x14ac:dyDescent="0.25">
      <c r="A81" s="11" t="s">
        <v>103</v>
      </c>
      <c r="B81" s="12" t="s">
        <v>104</v>
      </c>
      <c r="C81" s="11" t="s">
        <v>64</v>
      </c>
      <c r="D81" s="13"/>
      <c r="E81" s="14"/>
      <c r="F81" s="13">
        <f>+F79*10%</f>
        <v>1815000</v>
      </c>
      <c r="G81" s="14"/>
      <c r="H81" s="13">
        <f>+H79*10%</f>
        <v>26310000</v>
      </c>
    </row>
    <row r="82" spans="1:12" x14ac:dyDescent="0.25">
      <c r="A82" s="11" t="s">
        <v>105</v>
      </c>
      <c r="B82" s="12" t="s">
        <v>106</v>
      </c>
      <c r="C82" s="11" t="s">
        <v>64</v>
      </c>
      <c r="D82" s="13"/>
      <c r="E82" s="14"/>
      <c r="F82" s="13">
        <f>+F79+F81</f>
        <v>19965000</v>
      </c>
      <c r="G82" s="14"/>
      <c r="H82" s="13">
        <f>+H79+H81</f>
        <v>289410000</v>
      </c>
      <c r="J82" s="33"/>
      <c r="L82" s="34"/>
    </row>
    <row r="83" spans="1:12" x14ac:dyDescent="0.25">
      <c r="A83" s="35"/>
      <c r="B83" s="36"/>
      <c r="C83" s="35"/>
      <c r="D83" s="37"/>
      <c r="E83" s="38"/>
      <c r="F83" s="37"/>
      <c r="G83" s="38"/>
      <c r="H83" s="37"/>
    </row>
    <row r="84" spans="1:12" x14ac:dyDescent="0.25">
      <c r="B84" s="3" t="s">
        <v>107</v>
      </c>
    </row>
    <row r="85" spans="1:12" x14ac:dyDescent="0.25">
      <c r="B85" s="1" t="s">
        <v>108</v>
      </c>
      <c r="F85" s="39" t="s">
        <v>109</v>
      </c>
      <c r="G85" s="39"/>
    </row>
    <row r="86" spans="1:12" x14ac:dyDescent="0.25">
      <c r="B86" t="s">
        <v>119</v>
      </c>
      <c r="C86"/>
      <c r="D86"/>
      <c r="E86"/>
      <c r="F86" s="40" t="s">
        <v>120</v>
      </c>
      <c r="G86" s="40"/>
    </row>
    <row r="87" spans="1:12" x14ac:dyDescent="0.25">
      <c r="B87" s="30" t="s">
        <v>110</v>
      </c>
      <c r="F87" s="39" t="s">
        <v>111</v>
      </c>
      <c r="G87" s="39"/>
    </row>
    <row r="89" spans="1:12" x14ac:dyDescent="0.25">
      <c r="B89" s="3" t="s">
        <v>112</v>
      </c>
    </row>
    <row r="90" spans="1:12" x14ac:dyDescent="0.25">
      <c r="B90" s="1" t="s">
        <v>113</v>
      </c>
    </row>
    <row r="91" spans="1:12" x14ac:dyDescent="0.25">
      <c r="B91" s="1" t="s">
        <v>114</v>
      </c>
      <c r="F91" s="1" t="s">
        <v>115</v>
      </c>
    </row>
    <row r="93" spans="1:12" x14ac:dyDescent="0.25">
      <c r="A93" s="1"/>
      <c r="B93" s="3" t="s">
        <v>116</v>
      </c>
    </row>
    <row r="94" spans="1:12" x14ac:dyDescent="0.25">
      <c r="A94" s="1"/>
      <c r="B94" s="1" t="s">
        <v>117</v>
      </c>
      <c r="F94" s="39" t="s">
        <v>118</v>
      </c>
      <c r="G94" s="39"/>
    </row>
    <row r="95" spans="1:12" x14ac:dyDescent="0.25">
      <c r="A95" s="1"/>
      <c r="B95" s="1" t="s">
        <v>117</v>
      </c>
      <c r="F95" s="1" t="s">
        <v>121</v>
      </c>
    </row>
  </sheetData>
  <mergeCells count="17">
    <mergeCell ref="A9:H9"/>
    <mergeCell ref="A1:H1"/>
    <mergeCell ref="A2:H2"/>
    <mergeCell ref="A3:H3"/>
    <mergeCell ref="B5:H5"/>
    <mergeCell ref="B7:H7"/>
    <mergeCell ref="F85:G85"/>
    <mergeCell ref="F86:G86"/>
    <mergeCell ref="F87:G87"/>
    <mergeCell ref="F94:G94"/>
    <mergeCell ref="A11:H11"/>
    <mergeCell ref="A13:A14"/>
    <mergeCell ref="B13:B14"/>
    <mergeCell ref="C13:C14"/>
    <mergeCell ref="D13:D14"/>
    <mergeCell ref="E13:F13"/>
    <mergeCell ref="G13:H13"/>
  </mergeCells>
  <pageMargins left="0.98425196850393704" right="0.51181102362204722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m56</dc:creator>
  <cp:lastModifiedBy>m56</cp:lastModifiedBy>
  <cp:lastPrinted>2023-09-14T01:28:16Z</cp:lastPrinted>
  <dcterms:created xsi:type="dcterms:W3CDTF">2022-01-25T07:03:00Z</dcterms:created>
  <dcterms:modified xsi:type="dcterms:W3CDTF">2023-09-14T01:42:13Z</dcterms:modified>
</cp:coreProperties>
</file>