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3\"/>
    </mc:Choice>
  </mc:AlternateContent>
  <xr:revisionPtr revIDLastSave="0" documentId="13_ncr:1_{3651E48A-5B4B-40CA-A245-FE480883FD2B}" xr6:coauthVersionLast="47" xr6:coauthVersionMax="47" xr10:uidLastSave="{00000000-0000-0000-0000-000000000000}"/>
  <bookViews>
    <workbookView xWindow="-120" yWindow="-120" windowWidth="29040" windowHeight="1572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9" i="61" l="1"/>
  <c r="AF118" i="61"/>
  <c r="AF121" i="61"/>
  <c r="AF122" i="61"/>
  <c r="AF113" i="61"/>
  <c r="AF109" i="61"/>
  <c r="AF104" i="61"/>
  <c r="Z56" i="61"/>
  <c r="X55" i="61"/>
  <c r="X56" i="61"/>
  <c r="Z73" i="61"/>
  <c r="AF123" i="61" l="1"/>
  <c r="Z119" i="61" l="1"/>
  <c r="Z78" i="61"/>
  <c r="Z84" i="61"/>
  <c r="Z104" i="61"/>
  <c r="Z118" i="61"/>
  <c r="Z113" i="61"/>
  <c r="Z109" i="61"/>
  <c r="U65" i="61"/>
  <c r="AE65" i="61" s="1"/>
  <c r="AG65" i="61" s="1"/>
  <c r="AH65" i="61" s="1"/>
  <c r="U62" i="61"/>
  <c r="AE62" i="61" s="1"/>
  <c r="AG62" i="61" s="1"/>
  <c r="AH62" i="61" s="1"/>
  <c r="AE92" i="61"/>
  <c r="AF92" i="61" s="1"/>
  <c r="AE98" i="61"/>
  <c r="AF98" i="61" s="1"/>
  <c r="AE102" i="61"/>
  <c r="AG102" i="61" s="1"/>
  <c r="AH102" i="61" s="1"/>
  <c r="AE54" i="61"/>
  <c r="AF54" i="61" s="1"/>
  <c r="F102" i="61"/>
  <c r="H102" i="61"/>
  <c r="J102" i="61"/>
  <c r="L102" i="61"/>
  <c r="N102" i="61"/>
  <c r="P102" i="61"/>
  <c r="R102" i="61"/>
  <c r="T102" i="61"/>
  <c r="V102" i="61"/>
  <c r="X102" i="61"/>
  <c r="Z102" i="61"/>
  <c r="AB102" i="61"/>
  <c r="AD102" i="61"/>
  <c r="F98" i="61"/>
  <c r="H98" i="61"/>
  <c r="J98" i="61"/>
  <c r="L98" i="61"/>
  <c r="N98" i="61"/>
  <c r="P98" i="61"/>
  <c r="R98" i="61"/>
  <c r="T98" i="61"/>
  <c r="V98" i="61"/>
  <c r="X98" i="61"/>
  <c r="Z98" i="61"/>
  <c r="AB98" i="61"/>
  <c r="AD98" i="61"/>
  <c r="F92" i="61"/>
  <c r="J92" i="61"/>
  <c r="L92" i="61"/>
  <c r="N92" i="61"/>
  <c r="P92" i="61"/>
  <c r="R92" i="61"/>
  <c r="T92" i="61"/>
  <c r="V92" i="61"/>
  <c r="X92" i="61"/>
  <c r="Z92" i="61"/>
  <c r="AB92" i="61"/>
  <c r="AD92" i="61"/>
  <c r="F54" i="61"/>
  <c r="J54" i="61"/>
  <c r="L54" i="61"/>
  <c r="N54" i="61"/>
  <c r="P54" i="61"/>
  <c r="R54" i="61"/>
  <c r="T54" i="61"/>
  <c r="V54" i="61"/>
  <c r="X54" i="61"/>
  <c r="Z54" i="61"/>
  <c r="AB54" i="61"/>
  <c r="AD54" i="61"/>
  <c r="AE15" i="61"/>
  <c r="AG15" i="61" s="1"/>
  <c r="AH15" i="61" s="1"/>
  <c r="AE121" i="61"/>
  <c r="AG121" i="61" s="1"/>
  <c r="AH121" i="61" s="1"/>
  <c r="AH122" i="61" s="1"/>
  <c r="AE107" i="61"/>
  <c r="AG107" i="61" s="1"/>
  <c r="AH107" i="61" s="1"/>
  <c r="AE108" i="61"/>
  <c r="AG108" i="61" s="1"/>
  <c r="AH108" i="61" s="1"/>
  <c r="AE110" i="61"/>
  <c r="AG110" i="61" s="1"/>
  <c r="AH110" i="61" s="1"/>
  <c r="AE111" i="61"/>
  <c r="AG111" i="61" s="1"/>
  <c r="AH111" i="61" s="1"/>
  <c r="AE112" i="61"/>
  <c r="AG112" i="61" s="1"/>
  <c r="AH112" i="61" s="1"/>
  <c r="AE114" i="61"/>
  <c r="AG114" i="61" s="1"/>
  <c r="AH114" i="61" s="1"/>
  <c r="AE115" i="61"/>
  <c r="AG115" i="61" s="1"/>
  <c r="AH115" i="61" s="1"/>
  <c r="AE116" i="61"/>
  <c r="AG116" i="61" s="1"/>
  <c r="AH116" i="61" s="1"/>
  <c r="AE117" i="61"/>
  <c r="AG117" i="61" s="1"/>
  <c r="AH117" i="61" s="1"/>
  <c r="AE75" i="61"/>
  <c r="AG75" i="61" s="1"/>
  <c r="AH75" i="61" s="1"/>
  <c r="AE76" i="61"/>
  <c r="AG76" i="61" s="1"/>
  <c r="AH76" i="61" s="1"/>
  <c r="AE77" i="61"/>
  <c r="AG77" i="61" s="1"/>
  <c r="AH77" i="61" s="1"/>
  <c r="AE79" i="61"/>
  <c r="AG79" i="61" s="1"/>
  <c r="AH79" i="61" s="1"/>
  <c r="AE80" i="61"/>
  <c r="AG80" i="61" s="1"/>
  <c r="AH80" i="61" s="1"/>
  <c r="AE81" i="61"/>
  <c r="AG81" i="61" s="1"/>
  <c r="AH81" i="61" s="1"/>
  <c r="AE82" i="61"/>
  <c r="AG82" i="61" s="1"/>
  <c r="AH82" i="61" s="1"/>
  <c r="AE83" i="61"/>
  <c r="AG83" i="61" s="1"/>
  <c r="AH83" i="61" s="1"/>
  <c r="AE85" i="61"/>
  <c r="AG85" i="61" s="1"/>
  <c r="AH85" i="61" s="1"/>
  <c r="AE86" i="61"/>
  <c r="AG86" i="61" s="1"/>
  <c r="AH86" i="61" s="1"/>
  <c r="AE87" i="61"/>
  <c r="AG87" i="61" s="1"/>
  <c r="AH87" i="61" s="1"/>
  <c r="AE88" i="61"/>
  <c r="AG88" i="61" s="1"/>
  <c r="AH88" i="61" s="1"/>
  <c r="AE89" i="61"/>
  <c r="AG89" i="61" s="1"/>
  <c r="AH89" i="61" s="1"/>
  <c r="AE90" i="61"/>
  <c r="AG90" i="61" s="1"/>
  <c r="AH90" i="61" s="1"/>
  <c r="AE91" i="61"/>
  <c r="AG91" i="61" s="1"/>
  <c r="AH91" i="61" s="1"/>
  <c r="AE93" i="61"/>
  <c r="AG93" i="61" s="1"/>
  <c r="AH93" i="61" s="1"/>
  <c r="AE94" i="61"/>
  <c r="AG94" i="61" s="1"/>
  <c r="AH94" i="61" s="1"/>
  <c r="AE95" i="61"/>
  <c r="AG95" i="61" s="1"/>
  <c r="AH95" i="61" s="1"/>
  <c r="AE96" i="61"/>
  <c r="AG96" i="61" s="1"/>
  <c r="AH96" i="61" s="1"/>
  <c r="AE97" i="61"/>
  <c r="AG97" i="61" s="1"/>
  <c r="AH97" i="61" s="1"/>
  <c r="AE99" i="61"/>
  <c r="AG99" i="61" s="1"/>
  <c r="AH99" i="61" s="1"/>
  <c r="AE100" i="61"/>
  <c r="AG100" i="61" s="1"/>
  <c r="AH100" i="61" s="1"/>
  <c r="AE101" i="61"/>
  <c r="AG101" i="61" s="1"/>
  <c r="AH101" i="61" s="1"/>
  <c r="AE103" i="61"/>
  <c r="AG103" i="61" s="1"/>
  <c r="AH103" i="61" s="1"/>
  <c r="AE105" i="61"/>
  <c r="AG105" i="61" s="1"/>
  <c r="AH105" i="61" s="1"/>
  <c r="AE106" i="61"/>
  <c r="AG106" i="61" s="1"/>
  <c r="AH106" i="61" s="1"/>
  <c r="AE74" i="61"/>
  <c r="AG74" i="61" s="1"/>
  <c r="AH74" i="61" s="1"/>
  <c r="AE70" i="61"/>
  <c r="AG70" i="61" s="1"/>
  <c r="AH70" i="61" s="1"/>
  <c r="AE71" i="61"/>
  <c r="AG71" i="61" s="1"/>
  <c r="AH71" i="61" s="1"/>
  <c r="AE69" i="61"/>
  <c r="AG69" i="61" s="1"/>
  <c r="AH69" i="61" s="1"/>
  <c r="AE63" i="61"/>
  <c r="AG63" i="61" s="1"/>
  <c r="AH63" i="61" s="1"/>
  <c r="AE64" i="61"/>
  <c r="AG64" i="61" s="1"/>
  <c r="AH64" i="61" s="1"/>
  <c r="AE66" i="61"/>
  <c r="AG66" i="61" s="1"/>
  <c r="AH66" i="61" s="1"/>
  <c r="AE67" i="61"/>
  <c r="AG67" i="61" s="1"/>
  <c r="AH67" i="61" s="1"/>
  <c r="AE58" i="61"/>
  <c r="AG58" i="61" s="1"/>
  <c r="AH58" i="61" s="1"/>
  <c r="AE59" i="61"/>
  <c r="AG59" i="61" s="1"/>
  <c r="AH59" i="61" s="1"/>
  <c r="AE60" i="61"/>
  <c r="AG60" i="61" s="1"/>
  <c r="AH60" i="61" s="1"/>
  <c r="AE57" i="61"/>
  <c r="AG57" i="61" s="1"/>
  <c r="AH57" i="61" s="1"/>
  <c r="AE53" i="61"/>
  <c r="AG53" i="61" s="1"/>
  <c r="AH53" i="61" s="1"/>
  <c r="AE51" i="61"/>
  <c r="AG51" i="61" s="1"/>
  <c r="AH51" i="61" s="1"/>
  <c r="AE52" i="61"/>
  <c r="AG52" i="61" s="1"/>
  <c r="AH52" i="61" s="1"/>
  <c r="AE50" i="61"/>
  <c r="AG50" i="61" s="1"/>
  <c r="AH50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0" i="61"/>
  <c r="N50" i="61"/>
  <c r="P50" i="61"/>
  <c r="R50" i="61"/>
  <c r="T50" i="61"/>
  <c r="V50" i="61"/>
  <c r="X50" i="61"/>
  <c r="Z50" i="61"/>
  <c r="AB50" i="61"/>
  <c r="L51" i="61"/>
  <c r="N51" i="61"/>
  <c r="P51" i="61"/>
  <c r="R51" i="61"/>
  <c r="T51" i="61"/>
  <c r="V51" i="61"/>
  <c r="X51" i="61"/>
  <c r="Z51" i="61"/>
  <c r="AB51" i="61"/>
  <c r="L52" i="61"/>
  <c r="N52" i="61"/>
  <c r="P52" i="61"/>
  <c r="R52" i="61"/>
  <c r="T52" i="61"/>
  <c r="V52" i="61"/>
  <c r="X52" i="61"/>
  <c r="Z52" i="61"/>
  <c r="AB52" i="61"/>
  <c r="L53" i="61"/>
  <c r="N53" i="61"/>
  <c r="P53" i="61"/>
  <c r="R53" i="61"/>
  <c r="T53" i="61"/>
  <c r="V53" i="61"/>
  <c r="X53" i="61"/>
  <c r="Z53" i="61"/>
  <c r="AB53" i="61"/>
  <c r="L57" i="61"/>
  <c r="N57" i="61"/>
  <c r="P57" i="61"/>
  <c r="R57" i="61"/>
  <c r="T57" i="61"/>
  <c r="V57" i="61"/>
  <c r="X57" i="61"/>
  <c r="Z57" i="61"/>
  <c r="AB57" i="61"/>
  <c r="L58" i="61"/>
  <c r="N58" i="61"/>
  <c r="P58" i="61"/>
  <c r="R58" i="61"/>
  <c r="T58" i="61"/>
  <c r="V58" i="61"/>
  <c r="X58" i="61"/>
  <c r="Z58" i="61"/>
  <c r="AB58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2" i="61"/>
  <c r="N62" i="61"/>
  <c r="P62" i="61"/>
  <c r="R62" i="61"/>
  <c r="T62" i="61"/>
  <c r="X62" i="61"/>
  <c r="Z62" i="61"/>
  <c r="AB62" i="61"/>
  <c r="L63" i="61"/>
  <c r="N63" i="61"/>
  <c r="P63" i="61"/>
  <c r="R63" i="61"/>
  <c r="T63" i="61"/>
  <c r="V63" i="61"/>
  <c r="X63" i="61"/>
  <c r="Z63" i="61"/>
  <c r="AB63" i="61"/>
  <c r="L64" i="61"/>
  <c r="N64" i="61"/>
  <c r="P64" i="61"/>
  <c r="R64" i="61"/>
  <c r="T64" i="61"/>
  <c r="V64" i="61"/>
  <c r="X64" i="61"/>
  <c r="Z64" i="61"/>
  <c r="AB64" i="61"/>
  <c r="L65" i="61"/>
  <c r="N65" i="61"/>
  <c r="P65" i="61"/>
  <c r="R65" i="61"/>
  <c r="T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V67" i="61"/>
  <c r="X67" i="61"/>
  <c r="Z67" i="61"/>
  <c r="AB67" i="61"/>
  <c r="L69" i="61"/>
  <c r="N69" i="61"/>
  <c r="P69" i="61"/>
  <c r="R69" i="61"/>
  <c r="T69" i="61"/>
  <c r="V69" i="61"/>
  <c r="X69" i="61"/>
  <c r="Z69" i="61"/>
  <c r="AB69" i="61"/>
  <c r="L70" i="61"/>
  <c r="N70" i="61"/>
  <c r="P70" i="61"/>
  <c r="R70" i="61"/>
  <c r="T70" i="61"/>
  <c r="V70" i="61"/>
  <c r="X70" i="61"/>
  <c r="Z70" i="61"/>
  <c r="AB70" i="61"/>
  <c r="L71" i="61"/>
  <c r="N71" i="61"/>
  <c r="P71" i="61"/>
  <c r="R71" i="61"/>
  <c r="T71" i="61"/>
  <c r="V71" i="61"/>
  <c r="X71" i="61"/>
  <c r="Z71" i="61"/>
  <c r="AB71" i="61"/>
  <c r="L74" i="61"/>
  <c r="N74" i="61"/>
  <c r="P74" i="61"/>
  <c r="R74" i="61"/>
  <c r="T74" i="61"/>
  <c r="V74" i="61"/>
  <c r="X74" i="61"/>
  <c r="Z74" i="61"/>
  <c r="AB74" i="61"/>
  <c r="L75" i="61"/>
  <c r="N75" i="61"/>
  <c r="P75" i="61"/>
  <c r="R75" i="61"/>
  <c r="T75" i="61"/>
  <c r="V75" i="61"/>
  <c r="X75" i="61"/>
  <c r="Z75" i="61"/>
  <c r="AB75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9" i="61"/>
  <c r="N79" i="61"/>
  <c r="P79" i="61"/>
  <c r="R79" i="61"/>
  <c r="T79" i="61"/>
  <c r="V79" i="61"/>
  <c r="X79" i="61"/>
  <c r="Z79" i="61"/>
  <c r="AB79" i="61"/>
  <c r="L80" i="61"/>
  <c r="N80" i="61"/>
  <c r="P80" i="61"/>
  <c r="R80" i="61"/>
  <c r="T80" i="61"/>
  <c r="V80" i="61"/>
  <c r="X80" i="61"/>
  <c r="Z80" i="61"/>
  <c r="AB80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5" i="61"/>
  <c r="N85" i="61"/>
  <c r="P85" i="61"/>
  <c r="R85" i="61"/>
  <c r="T85" i="61"/>
  <c r="V85" i="61"/>
  <c r="X85" i="61"/>
  <c r="Z85" i="61"/>
  <c r="AB85" i="61"/>
  <c r="L86" i="61"/>
  <c r="N86" i="61"/>
  <c r="P86" i="61"/>
  <c r="R86" i="61"/>
  <c r="T86" i="61"/>
  <c r="V86" i="61"/>
  <c r="X86" i="61"/>
  <c r="Z86" i="61"/>
  <c r="AB86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0" i="61"/>
  <c r="N90" i="61"/>
  <c r="P90" i="61"/>
  <c r="R90" i="61"/>
  <c r="T90" i="61"/>
  <c r="V90" i="61"/>
  <c r="X90" i="61"/>
  <c r="Z90" i="61"/>
  <c r="AB90" i="61"/>
  <c r="L91" i="61"/>
  <c r="N91" i="61"/>
  <c r="P91" i="61"/>
  <c r="R91" i="61"/>
  <c r="T91" i="61"/>
  <c r="V91" i="61"/>
  <c r="X91" i="61"/>
  <c r="Z91" i="61"/>
  <c r="AB91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5" i="61"/>
  <c r="N95" i="61"/>
  <c r="P95" i="61"/>
  <c r="R95" i="61"/>
  <c r="T95" i="61"/>
  <c r="V95" i="61"/>
  <c r="X95" i="61"/>
  <c r="Z95" i="61"/>
  <c r="AB95" i="61"/>
  <c r="L96" i="61"/>
  <c r="N96" i="61"/>
  <c r="P96" i="61"/>
  <c r="R96" i="61"/>
  <c r="T96" i="61"/>
  <c r="V96" i="61"/>
  <c r="X96" i="61"/>
  <c r="Z96" i="61"/>
  <c r="AB96" i="61"/>
  <c r="L97" i="61"/>
  <c r="N97" i="61"/>
  <c r="P97" i="61"/>
  <c r="R97" i="61"/>
  <c r="T97" i="61"/>
  <c r="V97" i="61"/>
  <c r="X97" i="61"/>
  <c r="Z97" i="61"/>
  <c r="AB97" i="61"/>
  <c r="L99" i="61"/>
  <c r="N99" i="61"/>
  <c r="P99" i="61"/>
  <c r="R99" i="61"/>
  <c r="T99" i="61"/>
  <c r="V99" i="61"/>
  <c r="X99" i="61"/>
  <c r="Z99" i="61"/>
  <c r="AB99" i="61"/>
  <c r="L100" i="61"/>
  <c r="N100" i="61"/>
  <c r="P100" i="61"/>
  <c r="R100" i="61"/>
  <c r="T100" i="61"/>
  <c r="V100" i="61"/>
  <c r="X100" i="61"/>
  <c r="Z100" i="61"/>
  <c r="AB100" i="61"/>
  <c r="L101" i="61"/>
  <c r="N101" i="61"/>
  <c r="P101" i="61"/>
  <c r="R101" i="61"/>
  <c r="T101" i="61"/>
  <c r="V101" i="61"/>
  <c r="X101" i="61"/>
  <c r="Z101" i="61"/>
  <c r="AB101" i="61"/>
  <c r="L103" i="61"/>
  <c r="N103" i="61"/>
  <c r="P103" i="61"/>
  <c r="R103" i="61"/>
  <c r="T103" i="61"/>
  <c r="V103" i="61"/>
  <c r="X103" i="61"/>
  <c r="Z103" i="61"/>
  <c r="AB103" i="61"/>
  <c r="L105" i="61"/>
  <c r="N105" i="61"/>
  <c r="P105" i="61"/>
  <c r="R105" i="61"/>
  <c r="T105" i="61"/>
  <c r="V105" i="61"/>
  <c r="X105" i="61"/>
  <c r="Z105" i="61"/>
  <c r="AB105" i="61"/>
  <c r="L106" i="61"/>
  <c r="N106" i="61"/>
  <c r="P106" i="61"/>
  <c r="R106" i="61"/>
  <c r="T106" i="61"/>
  <c r="V106" i="61"/>
  <c r="X106" i="61"/>
  <c r="Z106" i="61"/>
  <c r="AB106" i="61"/>
  <c r="L107" i="61"/>
  <c r="N107" i="61"/>
  <c r="P107" i="61"/>
  <c r="R107" i="61"/>
  <c r="T107" i="61"/>
  <c r="V107" i="61"/>
  <c r="X107" i="61"/>
  <c r="Z107" i="61"/>
  <c r="AB107" i="61"/>
  <c r="L108" i="61"/>
  <c r="N108" i="61"/>
  <c r="P108" i="61"/>
  <c r="R108" i="61"/>
  <c r="T108" i="61"/>
  <c r="V108" i="61"/>
  <c r="X108" i="61"/>
  <c r="Z108" i="61"/>
  <c r="AB108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2" i="61"/>
  <c r="N112" i="61"/>
  <c r="P112" i="61"/>
  <c r="R112" i="61"/>
  <c r="T112" i="61"/>
  <c r="V112" i="61"/>
  <c r="X112" i="61"/>
  <c r="Z112" i="61"/>
  <c r="AB112" i="61"/>
  <c r="L114" i="61"/>
  <c r="N114" i="61"/>
  <c r="P114" i="61"/>
  <c r="R114" i="61"/>
  <c r="T114" i="61"/>
  <c r="V114" i="61"/>
  <c r="X114" i="61"/>
  <c r="Z114" i="61"/>
  <c r="AB114" i="61"/>
  <c r="L115" i="61"/>
  <c r="N115" i="61"/>
  <c r="P115" i="61"/>
  <c r="R115" i="61"/>
  <c r="T115" i="61"/>
  <c r="V115" i="61"/>
  <c r="X115" i="61"/>
  <c r="Z115" i="61"/>
  <c r="AB115" i="61"/>
  <c r="L116" i="61"/>
  <c r="N116" i="61"/>
  <c r="P116" i="61"/>
  <c r="R116" i="61"/>
  <c r="T116" i="61"/>
  <c r="V116" i="61"/>
  <c r="X116" i="61"/>
  <c r="Z116" i="61"/>
  <c r="AB116" i="61"/>
  <c r="L117" i="61"/>
  <c r="N117" i="61"/>
  <c r="P117" i="61"/>
  <c r="R117" i="61"/>
  <c r="T117" i="61"/>
  <c r="V117" i="61"/>
  <c r="X117" i="61"/>
  <c r="Z117" i="61"/>
  <c r="AB117" i="61"/>
  <c r="L120" i="61"/>
  <c r="P120" i="61"/>
  <c r="R120" i="61"/>
  <c r="T120" i="61"/>
  <c r="V120" i="61"/>
  <c r="X120" i="61"/>
  <c r="Z120" i="61"/>
  <c r="AB120" i="61"/>
  <c r="L121" i="61"/>
  <c r="N121" i="61"/>
  <c r="P121" i="61"/>
  <c r="R121" i="61"/>
  <c r="T121" i="61"/>
  <c r="V121" i="61"/>
  <c r="X121" i="61"/>
  <c r="Z121" i="61"/>
  <c r="AB121" i="61"/>
  <c r="N122" i="61"/>
  <c r="AD121" i="61"/>
  <c r="AD120" i="61"/>
  <c r="AD117" i="61"/>
  <c r="AD116" i="61"/>
  <c r="AD115" i="61"/>
  <c r="AD114" i="61"/>
  <c r="AD112" i="61"/>
  <c r="AD111" i="61"/>
  <c r="AD110" i="61"/>
  <c r="AD108" i="61"/>
  <c r="AD107" i="61"/>
  <c r="AD106" i="61"/>
  <c r="AD105" i="61"/>
  <c r="AD103" i="61"/>
  <c r="AD101" i="61"/>
  <c r="AD100" i="61"/>
  <c r="AD99" i="61"/>
  <c r="AD97" i="61"/>
  <c r="AD96" i="61"/>
  <c r="AD95" i="61"/>
  <c r="AD94" i="61"/>
  <c r="AD93" i="61"/>
  <c r="AD91" i="61"/>
  <c r="AD90" i="61"/>
  <c r="AD89" i="61"/>
  <c r="AD88" i="61"/>
  <c r="AD87" i="61"/>
  <c r="AD86" i="61"/>
  <c r="AD85" i="61"/>
  <c r="AD83" i="61"/>
  <c r="AD82" i="61"/>
  <c r="AD81" i="61"/>
  <c r="AD80" i="61"/>
  <c r="AD79" i="61"/>
  <c r="AD77" i="61"/>
  <c r="AD76" i="61"/>
  <c r="AD75" i="61"/>
  <c r="AD74" i="61"/>
  <c r="AD71" i="61"/>
  <c r="AD70" i="61"/>
  <c r="AD69" i="61"/>
  <c r="AD67" i="61"/>
  <c r="AD66" i="61"/>
  <c r="AD65" i="61"/>
  <c r="AD64" i="61"/>
  <c r="AD63" i="61"/>
  <c r="AD62" i="61"/>
  <c r="AD60" i="61"/>
  <c r="AD59" i="61"/>
  <c r="AD58" i="61"/>
  <c r="AD57" i="61"/>
  <c r="AD53" i="61"/>
  <c r="AD52" i="61"/>
  <c r="AD51" i="61"/>
  <c r="AD50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21" i="61"/>
  <c r="J120" i="61"/>
  <c r="J75" i="61"/>
  <c r="J76" i="61"/>
  <c r="J77" i="61"/>
  <c r="J79" i="61"/>
  <c r="J80" i="61"/>
  <c r="J81" i="61"/>
  <c r="J82" i="61"/>
  <c r="J83" i="61"/>
  <c r="J85" i="61"/>
  <c r="J86" i="61"/>
  <c r="J87" i="61"/>
  <c r="J88" i="61"/>
  <c r="J89" i="61"/>
  <c r="J90" i="61"/>
  <c r="J91" i="61"/>
  <c r="J93" i="61"/>
  <c r="J94" i="61"/>
  <c r="J95" i="61"/>
  <c r="J96" i="61"/>
  <c r="J97" i="61"/>
  <c r="J99" i="61"/>
  <c r="J100" i="61"/>
  <c r="J101" i="61"/>
  <c r="J103" i="61"/>
  <c r="J105" i="61"/>
  <c r="J106" i="61"/>
  <c r="J107" i="61"/>
  <c r="J108" i="61"/>
  <c r="J110" i="61"/>
  <c r="J111" i="61"/>
  <c r="J112" i="61"/>
  <c r="J114" i="61"/>
  <c r="J115" i="61"/>
  <c r="J116" i="61"/>
  <c r="J117" i="61"/>
  <c r="J74" i="61"/>
  <c r="J70" i="61"/>
  <c r="J71" i="61"/>
  <c r="J69" i="61"/>
  <c r="J63" i="61"/>
  <c r="J64" i="61"/>
  <c r="J65" i="61"/>
  <c r="J66" i="61"/>
  <c r="J67" i="61"/>
  <c r="J62" i="61"/>
  <c r="J60" i="61"/>
  <c r="J58" i="61"/>
  <c r="J59" i="61"/>
  <c r="J57" i="61"/>
  <c r="J51" i="61"/>
  <c r="J52" i="61"/>
  <c r="J53" i="61"/>
  <c r="J50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21" i="61"/>
  <c r="F122" i="61" s="1"/>
  <c r="F75" i="61"/>
  <c r="F76" i="61"/>
  <c r="F77" i="61"/>
  <c r="F79" i="61"/>
  <c r="F80" i="61"/>
  <c r="F81" i="61"/>
  <c r="F82" i="61"/>
  <c r="F83" i="61"/>
  <c r="F85" i="61"/>
  <c r="F86" i="61"/>
  <c r="F87" i="61"/>
  <c r="F88" i="61"/>
  <c r="F89" i="61"/>
  <c r="F90" i="61"/>
  <c r="F91" i="61"/>
  <c r="F93" i="61"/>
  <c r="F94" i="61"/>
  <c r="F95" i="61"/>
  <c r="F96" i="61"/>
  <c r="F97" i="61"/>
  <c r="F99" i="61"/>
  <c r="F100" i="61"/>
  <c r="F101" i="61"/>
  <c r="F103" i="61"/>
  <c r="F105" i="61"/>
  <c r="F106" i="61"/>
  <c r="F107" i="61"/>
  <c r="F108" i="61"/>
  <c r="F110" i="61"/>
  <c r="F111" i="61"/>
  <c r="F112" i="61"/>
  <c r="F114" i="61"/>
  <c r="F115" i="61"/>
  <c r="F116" i="61"/>
  <c r="F117" i="61"/>
  <c r="F74" i="61"/>
  <c r="F70" i="61"/>
  <c r="F71" i="61"/>
  <c r="F69" i="61"/>
  <c r="F63" i="61"/>
  <c r="F64" i="61"/>
  <c r="F65" i="61"/>
  <c r="F66" i="61"/>
  <c r="F67" i="61"/>
  <c r="F62" i="61"/>
  <c r="F58" i="61"/>
  <c r="F59" i="61"/>
  <c r="F60" i="61"/>
  <c r="F57" i="61"/>
  <c r="F51" i="61"/>
  <c r="F52" i="61"/>
  <c r="F53" i="61"/>
  <c r="F50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L122" i="61" l="1"/>
  <c r="X109" i="61"/>
  <c r="X118" i="61"/>
  <c r="X113" i="61"/>
  <c r="X84" i="61"/>
  <c r="X78" i="61"/>
  <c r="V62" i="61"/>
  <c r="V65" i="61"/>
  <c r="T55" i="61"/>
  <c r="Z17" i="61"/>
  <c r="R55" i="61"/>
  <c r="AF102" i="61"/>
  <c r="AG54" i="61"/>
  <c r="AH54" i="61" s="1"/>
  <c r="AH55" i="61" s="1"/>
  <c r="AG92" i="61"/>
  <c r="AH92" i="61" s="1"/>
  <c r="AG98" i="61"/>
  <c r="AH98" i="61" s="1"/>
  <c r="F119" i="61"/>
  <c r="F123" i="61" s="1"/>
  <c r="X122" i="61"/>
  <c r="J55" i="61"/>
  <c r="V122" i="61"/>
  <c r="P122" i="61"/>
  <c r="F55" i="61"/>
  <c r="T122" i="61"/>
  <c r="F17" i="61"/>
  <c r="AF15" i="61"/>
  <c r="R122" i="61"/>
  <c r="AD17" i="61"/>
  <c r="V55" i="61"/>
  <c r="AD122" i="61"/>
  <c r="X61" i="61"/>
  <c r="L17" i="61"/>
  <c r="AG28" i="61"/>
  <c r="AH28" i="61" s="1"/>
  <c r="AH31" i="61" s="1"/>
  <c r="V25" i="61"/>
  <c r="AH17" i="61"/>
  <c r="V31" i="61"/>
  <c r="T25" i="61"/>
  <c r="AB122" i="61"/>
  <c r="Z72" i="61"/>
  <c r="Z122" i="61"/>
  <c r="AB61" i="61"/>
  <c r="J72" i="61"/>
  <c r="AD55" i="61"/>
  <c r="AD68" i="61"/>
  <c r="V72" i="61"/>
  <c r="Z61" i="61"/>
  <c r="AH72" i="61"/>
  <c r="AB17" i="61"/>
  <c r="L61" i="61"/>
  <c r="N119" i="61"/>
  <c r="N123" i="61" s="1"/>
  <c r="X72" i="61"/>
  <c r="R72" i="61"/>
  <c r="T72" i="61"/>
  <c r="N61" i="61"/>
  <c r="N17" i="61"/>
  <c r="T31" i="61"/>
  <c r="L55" i="61"/>
  <c r="AH68" i="61"/>
  <c r="AH61" i="61"/>
  <c r="AH49" i="61"/>
  <c r="AH25" i="61"/>
  <c r="P31" i="61"/>
  <c r="L49" i="61"/>
  <c r="T119" i="61"/>
  <c r="R119" i="61"/>
  <c r="P119" i="61"/>
  <c r="P72" i="61"/>
  <c r="V17" i="61"/>
  <c r="AB68" i="61"/>
  <c r="X49" i="61"/>
  <c r="R31" i="61"/>
  <c r="R25" i="61"/>
  <c r="Z68" i="61"/>
  <c r="T49" i="61"/>
  <c r="N31" i="61"/>
  <c r="N25" i="61"/>
  <c r="L31" i="61"/>
  <c r="P49" i="61"/>
  <c r="V119" i="61"/>
  <c r="P68" i="61"/>
  <c r="X17" i="61"/>
  <c r="F72" i="61"/>
  <c r="AB119" i="61"/>
  <c r="N72" i="61"/>
  <c r="V61" i="61"/>
  <c r="T17" i="61"/>
  <c r="N68" i="61"/>
  <c r="L68" i="61"/>
  <c r="V49" i="61"/>
  <c r="P25" i="61"/>
  <c r="AB49" i="61"/>
  <c r="L119" i="61"/>
  <c r="L123" i="61" s="1"/>
  <c r="L72" i="61"/>
  <c r="T61" i="61"/>
  <c r="P55" i="61"/>
  <c r="AB31" i="61"/>
  <c r="AB25" i="61"/>
  <c r="R17" i="61"/>
  <c r="AB72" i="61"/>
  <c r="T68" i="61"/>
  <c r="Z49" i="61"/>
  <c r="N49" i="61"/>
  <c r="R61" i="61"/>
  <c r="AB55" i="61"/>
  <c r="N55" i="61"/>
  <c r="Z31" i="61"/>
  <c r="Z25" i="61"/>
  <c r="P17" i="61"/>
  <c r="X68" i="61"/>
  <c r="R49" i="61"/>
  <c r="L25" i="61"/>
  <c r="R68" i="61"/>
  <c r="P61" i="61"/>
  <c r="Z55" i="61"/>
  <c r="X31" i="61"/>
  <c r="X25" i="61"/>
  <c r="J122" i="61"/>
  <c r="AD31" i="61"/>
  <c r="J17" i="61"/>
  <c r="J31" i="61"/>
  <c r="J61" i="61"/>
  <c r="J119" i="61"/>
  <c r="J68" i="61"/>
  <c r="AD49" i="61"/>
  <c r="AD119" i="61"/>
  <c r="AD123" i="61" s="1"/>
  <c r="AD61" i="61"/>
  <c r="AD25" i="61"/>
  <c r="J25" i="61"/>
  <c r="AD72" i="61"/>
  <c r="J49" i="61"/>
  <c r="F68" i="61"/>
  <c r="F61" i="61"/>
  <c r="F25" i="61"/>
  <c r="F31" i="61"/>
  <c r="F49" i="61"/>
  <c r="V68" i="61" l="1"/>
  <c r="V123" i="61"/>
  <c r="P123" i="61"/>
  <c r="AH119" i="61"/>
  <c r="AH123" i="61" s="1"/>
  <c r="T123" i="61"/>
  <c r="R123" i="61"/>
  <c r="AB123" i="61"/>
  <c r="V56" i="61"/>
  <c r="V73" i="61" s="1"/>
  <c r="P56" i="61"/>
  <c r="P73" i="61" s="1"/>
  <c r="AB56" i="61"/>
  <c r="AB73" i="61" s="1"/>
  <c r="L56" i="61"/>
  <c r="L73" i="61" s="1"/>
  <c r="L125" i="61" s="1"/>
  <c r="L126" i="61" s="1"/>
  <c r="L127" i="61" s="1"/>
  <c r="F56" i="61"/>
  <c r="F73" i="61" s="1"/>
  <c r="F125" i="61" s="1"/>
  <c r="AH56" i="61"/>
  <c r="AH73" i="61" s="1"/>
  <c r="J123" i="61"/>
  <c r="N56" i="61"/>
  <c r="N73" i="61" s="1"/>
  <c r="N125" i="61" s="1"/>
  <c r="N126" i="61" s="1"/>
  <c r="N127" i="61" s="1"/>
  <c r="T56" i="61"/>
  <c r="T73" i="61" s="1"/>
  <c r="X73" i="61"/>
  <c r="R56" i="61"/>
  <c r="R73" i="61" s="1"/>
  <c r="J56" i="61"/>
  <c r="J73" i="61" s="1"/>
  <c r="AD56" i="61"/>
  <c r="AD73" i="61" s="1"/>
  <c r="AD125" i="61" s="1"/>
  <c r="H75" i="61"/>
  <c r="H76" i="61"/>
  <c r="H77" i="61"/>
  <c r="H79" i="61"/>
  <c r="H80" i="61"/>
  <c r="H81" i="61"/>
  <c r="H82" i="61"/>
  <c r="H83" i="61"/>
  <c r="H85" i="61"/>
  <c r="H86" i="61"/>
  <c r="H87" i="61"/>
  <c r="H88" i="61"/>
  <c r="H89" i="61"/>
  <c r="H90" i="61"/>
  <c r="H91" i="61"/>
  <c r="H93" i="61"/>
  <c r="H94" i="61"/>
  <c r="H95" i="61"/>
  <c r="H96" i="61"/>
  <c r="H97" i="61"/>
  <c r="H99" i="61"/>
  <c r="H100" i="61"/>
  <c r="H101" i="61"/>
  <c r="H103" i="61"/>
  <c r="H105" i="61"/>
  <c r="H106" i="61"/>
  <c r="H107" i="61"/>
  <c r="H108" i="61"/>
  <c r="H110" i="61"/>
  <c r="H111" i="61"/>
  <c r="H112" i="61"/>
  <c r="H114" i="61"/>
  <c r="H115" i="61"/>
  <c r="H116" i="61"/>
  <c r="H117" i="61"/>
  <c r="H74" i="61"/>
  <c r="H52" i="61"/>
  <c r="H53" i="61"/>
  <c r="H51" i="61"/>
  <c r="AF75" i="61"/>
  <c r="AF76" i="61"/>
  <c r="AF77" i="61"/>
  <c r="AF79" i="61"/>
  <c r="AF80" i="61"/>
  <c r="AF81" i="61"/>
  <c r="AF82" i="61"/>
  <c r="AF83" i="61"/>
  <c r="AF85" i="61"/>
  <c r="AF86" i="61"/>
  <c r="AF87" i="61"/>
  <c r="AF88" i="61"/>
  <c r="AF89" i="61"/>
  <c r="AF90" i="61"/>
  <c r="AF91" i="61"/>
  <c r="AF93" i="61"/>
  <c r="AF94" i="61"/>
  <c r="AF95" i="61"/>
  <c r="AF96" i="61"/>
  <c r="AF97" i="61"/>
  <c r="AF99" i="61"/>
  <c r="AF100" i="61"/>
  <c r="AF101" i="61"/>
  <c r="AF103" i="61"/>
  <c r="AF105" i="61"/>
  <c r="AF106" i="61"/>
  <c r="AF107" i="61"/>
  <c r="AF108" i="61"/>
  <c r="AF110" i="61"/>
  <c r="AF111" i="61"/>
  <c r="AF112" i="61"/>
  <c r="AF114" i="61"/>
  <c r="AF115" i="61"/>
  <c r="AF116" i="61"/>
  <c r="AF117" i="61"/>
  <c r="AF74" i="61"/>
  <c r="AF52" i="61"/>
  <c r="AF53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P125" i="61" l="1"/>
  <c r="P126" i="61" s="1"/>
  <c r="P127" i="61" s="1"/>
  <c r="V125" i="61"/>
  <c r="V126" i="61" s="1"/>
  <c r="V127" i="61" s="1"/>
  <c r="AF78" i="61"/>
  <c r="AF84" i="61"/>
  <c r="AH125" i="61"/>
  <c r="AH126" i="61" s="1"/>
  <c r="AH127" i="61" s="1"/>
  <c r="T125" i="61"/>
  <c r="T126" i="61" s="1"/>
  <c r="T127" i="61" s="1"/>
  <c r="AB125" i="61"/>
  <c r="AB126" i="61" s="1"/>
  <c r="AB127" i="61" s="1"/>
  <c r="R125" i="61"/>
  <c r="R126" i="61" s="1"/>
  <c r="R127" i="61" s="1"/>
  <c r="J125" i="61"/>
  <c r="J126" i="61" s="1"/>
  <c r="J127" i="61" s="1"/>
  <c r="F126" i="61"/>
  <c r="F127" i="61" s="1"/>
  <c r="AD126" i="61"/>
  <c r="AD127" i="61" s="1"/>
  <c r="H119" i="61"/>
  <c r="AF58" i="61" l="1"/>
  <c r="AF57" i="61"/>
  <c r="AF47" i="61"/>
  <c r="AF24" i="61"/>
  <c r="H24" i="61"/>
  <c r="H58" i="61" l="1"/>
  <c r="H60" i="61"/>
  <c r="AF48" i="61" l="1"/>
  <c r="AF46" i="61"/>
  <c r="H46" i="61"/>
  <c r="H47" i="61"/>
  <c r="H48" i="61"/>
  <c r="AF18" i="61" l="1"/>
  <c r="A74" i="61"/>
  <c r="AF32" i="61"/>
  <c r="H33" i="61"/>
  <c r="H32" i="61"/>
  <c r="AF30" i="61"/>
  <c r="H30" i="61"/>
  <c r="AF27" i="61"/>
  <c r="H27" i="61"/>
  <c r="AF67" i="61"/>
  <c r="H67" i="61"/>
  <c r="H43" i="61"/>
  <c r="H42" i="61"/>
  <c r="AF29" i="61"/>
  <c r="H29" i="61"/>
  <c r="AF26" i="61"/>
  <c r="H26" i="61"/>
  <c r="H23" i="61"/>
  <c r="AF60" i="61"/>
  <c r="AF70" i="61"/>
  <c r="AF71" i="61"/>
  <c r="AF69" i="61"/>
  <c r="H70" i="61"/>
  <c r="H71" i="61"/>
  <c r="H69" i="61"/>
  <c r="H15" i="61"/>
  <c r="H121" i="61"/>
  <c r="H122" i="61" s="1"/>
  <c r="AF66" i="61"/>
  <c r="H66" i="61"/>
  <c r="AF65" i="61"/>
  <c r="H65" i="61"/>
  <c r="AF64" i="61"/>
  <c r="AF63" i="61"/>
  <c r="H63" i="61"/>
  <c r="H62" i="61"/>
  <c r="AF59" i="61"/>
  <c r="H59" i="61"/>
  <c r="H57" i="61"/>
  <c r="AF51" i="61"/>
  <c r="AF50" i="61"/>
  <c r="H50" i="61"/>
  <c r="H55" i="61" s="1"/>
  <c r="H44" i="61"/>
  <c r="H40" i="61"/>
  <c r="H34" i="61"/>
  <c r="H28" i="61"/>
  <c r="AF23" i="61"/>
  <c r="AF22" i="61"/>
  <c r="H22" i="61"/>
  <c r="AF21" i="61"/>
  <c r="H21" i="61"/>
  <c r="AF20" i="61"/>
  <c r="H20" i="61"/>
  <c r="AF19" i="61"/>
  <c r="H19" i="61"/>
  <c r="H18" i="61"/>
  <c r="AF16" i="61"/>
  <c r="AF62" i="61"/>
  <c r="H64" i="61"/>
  <c r="AF55" i="61" l="1"/>
  <c r="H72" i="61"/>
  <c r="H61" i="61"/>
  <c r="H25" i="61"/>
  <c r="H68" i="61"/>
  <c r="H49" i="61"/>
  <c r="H31" i="61"/>
  <c r="AF68" i="61"/>
  <c r="AF25" i="61"/>
  <c r="AF49" i="61"/>
  <c r="H17" i="61"/>
  <c r="AF17" i="61"/>
  <c r="AF72" i="61"/>
  <c r="AF61" i="61"/>
  <c r="AF31" i="61"/>
  <c r="H56" i="61" l="1"/>
  <c r="H73" i="61" s="1"/>
  <c r="H123" i="61"/>
  <c r="AF56" i="61"/>
  <c r="AF73" i="61" l="1"/>
  <c r="H125" i="61" l="1"/>
  <c r="H126" i="61" l="1"/>
  <c r="H127" i="61" l="1"/>
  <c r="Z123" i="61" l="1"/>
  <c r="Z125" i="61" s="1"/>
  <c r="Z126" i="61" l="1"/>
  <c r="Z127" i="61" s="1"/>
  <c r="AF125" i="61"/>
  <c r="AF126" i="61" l="1"/>
  <c r="AF127" i="61" s="1"/>
  <c r="X126" i="61"/>
  <c r="X104" i="61"/>
  <c r="X119" i="61"/>
  <c r="X123" i="61"/>
  <c r="X125" i="61"/>
  <c r="X127" i="61"/>
</calcChain>
</file>

<file path=xl/sharedStrings.xml><?xml version="1.0" encoding="utf-8"?>
<sst xmlns="http://schemas.openxmlformats.org/spreadsheetml/2006/main" count="527" uniqueCount="280">
  <si>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</si>
  <si>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</si>
  <si>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</si>
  <si>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</si>
  <si>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</si>
  <si>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</si>
  <si>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</si>
  <si>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</si>
  <si>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</si>
  <si>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</si>
  <si>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</si>
  <si>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</si>
  <si>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</si>
  <si>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</si>
  <si>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</si>
  <si>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</si>
  <si>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</si>
  <si>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</si>
  <si>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</si>
  <si>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</si>
  <si>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</si>
  <si>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</si>
  <si>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</si>
  <si>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</si>
  <si>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</si>
  <si>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</si>
  <si>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</si>
  <si>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</si>
  <si>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</si>
  <si>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</si>
  <si>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</si>
  <si>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</si>
  <si>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</si>
  <si>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</si>
  <si>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</si>
  <si>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</si>
  <si>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</si>
  <si>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</si>
  <si>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</si>
  <si>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</si>
  <si>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</si>
  <si>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</si>
  <si>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</si>
  <si>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</si>
  <si>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</si>
  <si>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</si>
  <si>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</si>
  <si>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</si>
  <si>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</si>
  <si>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</si>
  <si>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</si>
  <si>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</si>
  <si>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</si>
  <si>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</si>
  <si>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</si>
  <si>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</si>
  <si>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</si>
  <si>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</si>
  <si>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</si>
  <si>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</si>
  <si>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</si>
  <si>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</si>
  <si>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</si>
  <si>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</si>
  <si>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</si>
  <si>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</si>
  <si>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</si>
  <si>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</si>
  <si>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</si>
  <si>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</si>
  <si>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</si>
  <si>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</si>
  <si>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</si>
  <si>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</si>
  <si>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</si>
  <si>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</si>
  <si>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</si>
  <si>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</si>
  <si>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</si>
  <si>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</si>
  <si>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</si>
  <si>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</si>
  <si>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</si>
  <si>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</si>
  <si>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</si>
  <si>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</si>
  <si>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</si>
  <si>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</si>
  <si>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</si>
  <si>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</si>
  <si>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</si>
  <si>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</si>
  <si>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</si>
  <si>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</si>
  <si>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</si>
  <si>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</si>
  <si>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</si>
  <si>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</si>
  <si>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</si>
  <si>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</si>
  <si>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</si>
  <si>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</si>
  <si>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</si>
  <si>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</si>
  <si>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</si>
  <si>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</si>
  <si>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</si>
  <si>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</si>
  <si>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</si>
  <si>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</si>
  <si>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</si>
  <si>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</si>
  <si>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</si>
  <si>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</si>
  <si>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</si>
  <si>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</si>
  <si>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</si>
  <si>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</si>
  <si>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</si>
  <si>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</si>
  <si>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</si>
  <si>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</si>
  <si>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</si>
  <si>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</si>
  <si>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</si>
  <si>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</si>
  <si>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</si>
  <si>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</si>
  <si>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</si>
  <si>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</si>
  <si>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</si>
  <si>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</si>
  <si>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</si>
  <si>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</si>
  <si>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</si>
  <si>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</si>
  <si>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</si>
  <si>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</si>
  <si>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</si>
  <si>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</si>
  <si>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</si>
  <si>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</si>
  <si>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</si>
  <si>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</si>
  <si>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</si>
  <si>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</si>
  <si>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</si>
  <si>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</si>
  <si>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</si>
  <si>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</si>
  <si>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</si>
  <si>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</si>
  <si>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</si>
  <si>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</si>
  <si>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</si>
  <si>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</si>
  <si>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</si>
  <si>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</si>
  <si>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</si>
  <si>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</si>
  <si>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</si>
  <si>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</si>
  <si>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</si>
  <si>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</si>
  <si>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</si>
  <si>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</si>
  <si>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</si>
  <si>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</si>
  <si>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</si>
  <si>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</si>
  <si>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</si>
  <si>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</si>
  <si>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</si>
  <si>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</si>
  <si>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</si>
  <si>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</si>
  <si>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</si>
  <si>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</si>
  <si>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</si>
  <si>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</si>
  <si>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</si>
  <si>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</si>
  <si>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</si>
  <si>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</si>
  <si>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</si>
  <si>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</si>
  <si>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</si>
  <si>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</si>
  <si>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</si>
  <si>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</si>
  <si>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</si>
  <si>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</si>
  <si>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</si>
  <si>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</si>
  <si>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</si>
  <si>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</si>
  <si>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</si>
  <si>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</si>
  <si>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</si>
  <si>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</si>
  <si>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</si>
  <si>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</si>
  <si>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</si>
  <si>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</si>
  <si>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</si>
  <si>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</si>
  <si>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</si>
  <si>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</si>
  <si>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</si>
  <si>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</si>
  <si>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</si>
  <si>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</si>
  <si>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</si>
  <si>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</si>
  <si>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</si>
  <si>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</si>
  <si>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</si>
  <si>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</si>
  <si>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</si>
  <si>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</si>
  <si>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</si>
  <si>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</si>
  <si>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</si>
  <si>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</si>
  <si>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</si>
  <si>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</si>
  <si>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</si>
  <si>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</si>
  <si>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</si>
  <si>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</si>
  <si>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</si>
  <si>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</si>
  <si>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</si>
  <si>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</si>
  <si>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</si>
  <si>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</si>
  <si>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</si>
  <si>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</si>
  <si>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</si>
  <si>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</si>
  <si>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</si>
  <si>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</si>
  <si>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</si>
  <si>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</si>
  <si>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</si>
  <si>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</si>
  <si>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</si>
  <si>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</si>
  <si>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</si>
  <si>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</si>
  <si>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</si>
  <si>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</si>
  <si>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</si>
  <si>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</si>
  <si>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</si>
  <si>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</si>
  <si>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</si>
  <si>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</si>
  <si>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</si>
  <si>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</si>
  <si>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</si>
  <si>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</si>
  <si>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</si>
  <si>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</si>
  <si>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</si>
  <si>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7-р сарын гүйцэтгэл</t>
  </si>
  <si>
    <t>8-р сарын гүйцэтгэл</t>
  </si>
  <si>
    <t>Петрографийн дүн</t>
  </si>
  <si>
    <t>Эрдсийн шинжилгээний дүн</t>
  </si>
  <si>
    <t>Химийн шинжилгээний дүн</t>
  </si>
  <si>
    <t>Буталгааны ажлын дүн</t>
  </si>
  <si>
    <t>Бусад лабораторын ажлын дүн</t>
  </si>
  <si>
    <t>ХБАМ-ын дүн</t>
  </si>
  <si>
    <t>9-р сарын гүйцэтгэл</t>
  </si>
  <si>
    <t>2023 ОНЫ 10-Р САРЫН АЖЛЫН ГҮЙЦЭТГЭЛ</t>
  </si>
  <si>
    <t>2023 оны 10 дугаар сарын 01-нээс 10 дугаар сарын 31-ний өдөр хүртэл</t>
  </si>
  <si>
    <t>Үндэсний албаны даргын албан үүргийг түр орлон гүйцэтгэгч</t>
  </si>
  <si>
    <t>/Б.Мөнхтөр/</t>
  </si>
  <si>
    <t>Үндэсний геологийн албаны ЗУХ-ийн УТСГХ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</si>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</sst>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/>
    </xf>
    <xf numFmtId="3" fontId="14" fillId="5" borderId="3" xfId="7" applyNumberFormat="1" applyFont="1" applyFill="1" applyBorder="1" applyAlignment="1">
      <alignment horizontal="center" vertical="center" wrapText="1"/>
    </xf>
    <xf numFmtId="3" fontId="11" fillId="0" borderId="3" xfId="7" applyNumberFormat="1" applyFont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0" fontId="7" fillId="0" borderId="0" xfId="7" applyFont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90" t="s">
        <v>118</v>
      </c>
      <c r="B1" s="90" t="s">
        <v>119</v>
      </c>
      <c r="C1" s="90"/>
      <c r="D1" s="90" t="s">
        <v>34</v>
      </c>
      <c r="E1" s="90" t="s">
        <v>35</v>
      </c>
      <c r="F1" s="90" t="s">
        <v>120</v>
      </c>
      <c r="G1" s="90"/>
    </row>
    <row r="2" spans="1:8">
      <c r="A2" s="90"/>
      <c r="B2" s="90"/>
      <c r="C2" s="90"/>
      <c r="D2" s="90"/>
      <c r="E2" s="90"/>
      <c r="F2" s="49" t="s">
        <v>121</v>
      </c>
      <c r="G2" s="50" t="s">
        <v>122</v>
      </c>
    </row>
    <row r="3" spans="1:8" ht="11.25">
      <c r="A3" s="51">
        <v>0</v>
      </c>
      <c r="B3" s="92">
        <v>1</v>
      </c>
      <c r="C3" s="92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91" t="s">
        <v>123</v>
      </c>
      <c r="C4" s="91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91" t="s">
        <v>124</v>
      </c>
      <c r="C5" s="91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91" t="s">
        <v>125</v>
      </c>
      <c r="C6" s="91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91" t="s">
        <v>55</v>
      </c>
      <c r="C7" s="91"/>
      <c r="D7" s="53" t="s">
        <v>53</v>
      </c>
      <c r="E7" s="54">
        <v>58500</v>
      </c>
      <c r="F7" s="55"/>
      <c r="G7" s="55">
        <v>0</v>
      </c>
    </row>
    <row r="8" spans="1:8" ht="11.25">
      <c r="A8" s="93" t="s">
        <v>126</v>
      </c>
      <c r="B8" s="93"/>
      <c r="C8" s="93"/>
      <c r="D8" s="56"/>
      <c r="E8" s="57"/>
      <c r="F8" s="58"/>
      <c r="G8" s="57">
        <v>2814000</v>
      </c>
    </row>
    <row r="9" spans="1:8" ht="11.25">
      <c r="A9" s="53">
        <v>5</v>
      </c>
      <c r="B9" s="91" t="s">
        <v>127</v>
      </c>
      <c r="C9" s="91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91" t="s">
        <v>10</v>
      </c>
      <c r="C10" s="91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91" t="s">
        <v>3</v>
      </c>
      <c r="C11" s="91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91" t="s">
        <v>11</v>
      </c>
      <c r="C12" s="91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91" t="s">
        <v>129</v>
      </c>
      <c r="C13" s="91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91" t="s">
        <v>131</v>
      </c>
      <c r="C14" s="91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91" t="s">
        <v>132</v>
      </c>
      <c r="C15" s="91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3" t="s">
        <v>133</v>
      </c>
      <c r="B16" s="93"/>
      <c r="C16" s="93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91" t="s">
        <v>13</v>
      </c>
      <c r="C17" s="91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91" t="s">
        <v>135</v>
      </c>
      <c r="C18" s="91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91" t="s">
        <v>99</v>
      </c>
      <c r="C19" s="91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91" t="s">
        <v>136</v>
      </c>
      <c r="C20" s="91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91" t="s">
        <v>137</v>
      </c>
      <c r="C21" s="91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3" t="s">
        <v>138</v>
      </c>
      <c r="B22" s="93"/>
      <c r="C22" s="93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91" t="s">
        <v>100</v>
      </c>
      <c r="C23" s="91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91" t="s">
        <v>139</v>
      </c>
      <c r="C24" s="91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91" t="s">
        <v>140</v>
      </c>
      <c r="C25" s="91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91" t="s">
        <v>141</v>
      </c>
      <c r="C26" s="91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91" t="s">
        <v>142</v>
      </c>
      <c r="C27" s="91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91" t="s">
        <v>143</v>
      </c>
      <c r="C28" s="91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91" t="s">
        <v>144</v>
      </c>
      <c r="C29" s="91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91" t="s">
        <v>145</v>
      </c>
      <c r="C30" s="91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91" t="s">
        <v>146</v>
      </c>
      <c r="C31" s="91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91" t="s">
        <v>71</v>
      </c>
      <c r="C32" s="91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91" t="s">
        <v>105</v>
      </c>
      <c r="C33" s="91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91" t="s">
        <v>69</v>
      </c>
      <c r="C34" s="91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91" t="s">
        <v>106</v>
      </c>
      <c r="C35" s="91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91" t="s">
        <v>147</v>
      </c>
      <c r="C36" s="91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91" t="s">
        <v>148</v>
      </c>
      <c r="C37" s="91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91" t="s">
        <v>149</v>
      </c>
      <c r="C38" s="91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91" t="s">
        <v>150</v>
      </c>
      <c r="C39" s="91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3" t="s">
        <v>151</v>
      </c>
      <c r="B40" s="93"/>
      <c r="C40" s="93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4" t="s">
        <v>152</v>
      </c>
      <c r="C41" s="94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4" t="s">
        <v>153</v>
      </c>
      <c r="C42" s="94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4" t="s">
        <v>154</v>
      </c>
      <c r="C43" s="94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4" t="s">
        <v>155</v>
      </c>
      <c r="C44" s="94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4" t="s">
        <v>156</v>
      </c>
      <c r="C45" s="94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4" t="s">
        <v>157</v>
      </c>
      <c r="C46" s="94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95" t="s">
        <v>158</v>
      </c>
      <c r="C47" s="95"/>
      <c r="D47" s="56"/>
      <c r="E47" s="57"/>
      <c r="F47" s="58"/>
      <c r="G47" s="57">
        <v>32900000</v>
      </c>
    </row>
    <row r="48" spans="1:7" ht="11.25">
      <c r="A48" s="96" t="s">
        <v>159</v>
      </c>
      <c r="B48" s="96"/>
      <c r="C48" s="96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91" t="s">
        <v>16</v>
      </c>
      <c r="C49" s="91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91" t="s">
        <v>17</v>
      </c>
      <c r="C50" s="91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91" t="s">
        <v>5</v>
      </c>
      <c r="C51" s="91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91" t="s">
        <v>160</v>
      </c>
      <c r="C52" s="91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91" t="s">
        <v>161</v>
      </c>
      <c r="C53" s="91"/>
      <c r="D53" s="53" t="s">
        <v>162</v>
      </c>
      <c r="E53" s="54">
        <v>8000</v>
      </c>
      <c r="F53" s="55"/>
      <c r="G53" s="55">
        <v>0</v>
      </c>
    </row>
    <row r="54" spans="1:7" ht="11.25">
      <c r="A54" s="93" t="s">
        <v>163</v>
      </c>
      <c r="B54" s="93"/>
      <c r="C54" s="93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91" t="s">
        <v>164</v>
      </c>
      <c r="C55" s="91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91" t="s">
        <v>165</v>
      </c>
      <c r="C56" s="91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91" t="s">
        <v>166</v>
      </c>
      <c r="C57" s="91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91" t="s">
        <v>167</v>
      </c>
      <c r="C58" s="91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91" t="s">
        <v>168</v>
      </c>
      <c r="C59" s="91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91" t="s">
        <v>169</v>
      </c>
      <c r="C60" s="91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3" t="s">
        <v>170</v>
      </c>
      <c r="B61" s="93"/>
      <c r="C61" s="93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91" t="s">
        <v>171</v>
      </c>
      <c r="C62" s="91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91" t="s">
        <v>172</v>
      </c>
      <c r="C63" s="91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91" t="s">
        <v>173</v>
      </c>
      <c r="C64" s="91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3" t="s">
        <v>174</v>
      </c>
      <c r="B65" s="93"/>
      <c r="C65" s="93"/>
      <c r="D65" s="56"/>
      <c r="E65" s="57"/>
      <c r="F65" s="58"/>
      <c r="G65" s="57">
        <v>417100</v>
      </c>
      <c r="J65" s="65"/>
    </row>
    <row r="66" spans="1:10" ht="11.25">
      <c r="A66" s="96" t="s">
        <v>175</v>
      </c>
      <c r="B66" s="96"/>
      <c r="C66" s="96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91" t="s">
        <v>176</v>
      </c>
      <c r="C67" s="91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91" t="s">
        <v>177</v>
      </c>
      <c r="C68" s="91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91" t="s">
        <v>178</v>
      </c>
      <c r="C69" s="91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91" t="s">
        <v>179</v>
      </c>
      <c r="C70" s="91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3" t="s">
        <v>180</v>
      </c>
      <c r="B71" s="93"/>
      <c r="C71" s="93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91" t="s">
        <v>50</v>
      </c>
      <c r="C72" s="91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91" t="s">
        <v>82</v>
      </c>
      <c r="C73" s="91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91" t="s">
        <v>181</v>
      </c>
      <c r="C74" s="91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91" t="s">
        <v>182</v>
      </c>
      <c r="C75" s="91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91" t="s">
        <v>183</v>
      </c>
      <c r="C76" s="91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3" t="s">
        <v>184</v>
      </c>
      <c r="B77" s="93"/>
      <c r="C77" s="93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91" t="s">
        <v>185</v>
      </c>
      <c r="C78" s="91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91" t="s">
        <v>186</v>
      </c>
      <c r="C79" s="91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91" t="s">
        <v>187</v>
      </c>
      <c r="C80" s="91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91" t="s">
        <v>188</v>
      </c>
      <c r="C81" s="91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91" t="s">
        <v>189</v>
      </c>
      <c r="C82" s="91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7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97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97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97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97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97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97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97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97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97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97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97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97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91" t="s">
        <v>203</v>
      </c>
      <c r="C96" s="91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3" t="s">
        <v>204</v>
      </c>
      <c r="B97" s="93"/>
      <c r="C97" s="93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8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98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98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3" t="s">
        <v>209</v>
      </c>
      <c r="B101" s="93"/>
      <c r="C101" s="93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7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97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97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97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3" t="s">
        <v>215</v>
      </c>
      <c r="B106" s="93"/>
      <c r="C106" s="93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91" t="s">
        <v>216</v>
      </c>
      <c r="C107" s="91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91" t="s">
        <v>109</v>
      </c>
      <c r="C108" s="91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91" t="s">
        <v>217</v>
      </c>
      <c r="C109" s="91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91" t="s">
        <v>110</v>
      </c>
      <c r="C110" s="91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3" t="s">
        <v>218</v>
      </c>
      <c r="B111" s="93"/>
      <c r="C111" s="93"/>
      <c r="D111" s="56"/>
      <c r="E111" s="57"/>
      <c r="F111" s="57"/>
      <c r="G111" s="57">
        <v>9580000</v>
      </c>
    </row>
    <row r="112" spans="1:10">
      <c r="A112" s="96" t="s">
        <v>219</v>
      </c>
      <c r="B112" s="96"/>
      <c r="C112" s="96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91" t="s">
        <v>220</v>
      </c>
      <c r="C113" s="91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91" t="s">
        <v>222</v>
      </c>
      <c r="C114" s="91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3" t="s">
        <v>224</v>
      </c>
      <c r="B115" s="93"/>
      <c r="C115" s="93"/>
      <c r="D115" s="56"/>
      <c r="E115" s="57"/>
      <c r="F115" s="58"/>
      <c r="G115" s="57">
        <v>3500000</v>
      </c>
    </row>
    <row r="116" spans="1:10" ht="11.25">
      <c r="A116" s="96" t="s">
        <v>225</v>
      </c>
      <c r="B116" s="96"/>
      <c r="C116" s="96"/>
      <c r="D116" s="60"/>
      <c r="E116" s="61"/>
      <c r="F116" s="62"/>
      <c r="G116" s="61">
        <v>70365329</v>
      </c>
    </row>
    <row r="117" spans="1:10" ht="11.25">
      <c r="A117" s="96" t="s">
        <v>226</v>
      </c>
      <c r="B117" s="96"/>
      <c r="C117" s="96"/>
      <c r="D117" s="60"/>
      <c r="E117" s="61"/>
      <c r="F117" s="62"/>
      <c r="G117" s="61">
        <v>268574907</v>
      </c>
    </row>
    <row r="118" spans="1:10" ht="11.25">
      <c r="A118" s="53"/>
      <c r="B118" s="91" t="s">
        <v>227</v>
      </c>
      <c r="C118" s="91"/>
      <c r="D118" s="53" t="s">
        <v>54</v>
      </c>
      <c r="E118" s="69">
        <v>0.1</v>
      </c>
      <c r="F118" s="55"/>
      <c r="G118" s="54"/>
    </row>
    <row r="119" spans="1:10">
      <c r="A119" s="96" t="s">
        <v>228</v>
      </c>
      <c r="B119" s="96"/>
      <c r="C119" s="96"/>
      <c r="D119" s="60"/>
      <c r="E119" s="61"/>
      <c r="F119" s="61"/>
      <c r="G119" s="61">
        <v>268574907</v>
      </c>
    </row>
    <row r="120" spans="1:10" ht="11.25">
      <c r="A120" s="53"/>
      <c r="B120" s="91" t="s">
        <v>229</v>
      </c>
      <c r="C120" s="91"/>
      <c r="D120" s="53"/>
      <c r="E120" s="54"/>
      <c r="F120" s="54"/>
      <c r="G120" s="54">
        <v>26857490.700000003</v>
      </c>
    </row>
    <row r="121" spans="1:10">
      <c r="A121" s="100" t="s">
        <v>230</v>
      </c>
      <c r="B121" s="100"/>
      <c r="C121" s="100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99"/>
      <c r="G125" s="99"/>
    </row>
    <row r="126" spans="1:10" ht="12.75" customHeight="1">
      <c r="A126" s="48"/>
      <c r="B126" s="75"/>
      <c r="C126" s="77" t="s">
        <v>68</v>
      </c>
      <c r="D126" s="77"/>
      <c r="E126" s="77"/>
      <c r="F126" s="99"/>
      <c r="G126" s="99"/>
    </row>
    <row r="127" spans="1:10" ht="12.75" customHeight="1">
      <c r="A127" s="48"/>
      <c r="B127" s="75"/>
      <c r="C127" s="77" t="s">
        <v>66</v>
      </c>
      <c r="D127" s="77"/>
      <c r="E127" s="77"/>
      <c r="F127" s="99"/>
      <c r="G127" s="99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99"/>
      <c r="G133" s="99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39"/>
  <sheetViews>
    <sheetView tabSelected="1" zoomScaleNormal="100" workbookViewId="0">
      <pane xSplit="6" ySplit="14" topLeftCell="W103" activePane="bottomRight" state="frozen"/>
      <selection pane="topRight" activeCell="G1" sqref="G1"/>
      <selection pane="bottomLeft" activeCell="A15" sqref="A15"/>
      <selection pane="bottomRight" activeCell="AJ106" sqref="AJ106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24" width="12.25" style="1" hidden="1" customWidth="1"/>
    <col min="25" max="26" width="12.25" style="1" customWidth="1"/>
    <col min="27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34">
      <c r="A1" s="103" t="s">
        <v>242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42"/>
      <c r="AH1" s="42"/>
    </row>
    <row r="2" spans="1:34">
      <c r="A2" s="103" t="s">
        <v>243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42"/>
      <c r="AH2" s="42"/>
    </row>
    <row r="3" spans="1:34">
      <c r="A3" s="103" t="s">
        <v>244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42"/>
      <c r="AH3" s="42"/>
    </row>
    <row r="4" spans="1:34" ht="7.5" customHeight="1"/>
    <row r="5" spans="1:34">
      <c r="A5" s="109" t="s">
        <v>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45"/>
      <c r="AH5" s="45"/>
    </row>
    <row r="6" spans="1:34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4">
      <c r="A7" s="109" t="s">
        <v>274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45"/>
      <c r="AH7" s="45"/>
    </row>
    <row r="8" spans="1:34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4">
      <c r="A9" s="103" t="s">
        <v>275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42"/>
      <c r="AH9" s="42"/>
    </row>
    <row r="10" spans="1:34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34">
      <c r="A11" s="103" t="s">
        <v>61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42"/>
      <c r="AH11" s="42"/>
    </row>
    <row r="12" spans="1:34" ht="30" customHeight="1">
      <c r="A12" s="104" t="s">
        <v>38</v>
      </c>
      <c r="B12" s="104" t="s">
        <v>7</v>
      </c>
      <c r="C12" s="105" t="s">
        <v>34</v>
      </c>
      <c r="D12" s="105" t="s">
        <v>35</v>
      </c>
      <c r="E12" s="107" t="s">
        <v>120</v>
      </c>
      <c r="F12" s="108"/>
      <c r="G12" s="101" t="s">
        <v>249</v>
      </c>
      <c r="H12" s="101"/>
      <c r="I12" s="101" t="s">
        <v>251</v>
      </c>
      <c r="J12" s="101"/>
      <c r="K12" s="101" t="s">
        <v>252</v>
      </c>
      <c r="L12" s="101"/>
      <c r="M12" s="101" t="s">
        <v>253</v>
      </c>
      <c r="N12" s="101"/>
      <c r="O12" s="101" t="s">
        <v>254</v>
      </c>
      <c r="P12" s="101"/>
      <c r="Q12" s="101" t="s">
        <v>259</v>
      </c>
      <c r="R12" s="101"/>
      <c r="S12" s="101" t="s">
        <v>265</v>
      </c>
      <c r="T12" s="101"/>
      <c r="U12" s="101" t="s">
        <v>266</v>
      </c>
      <c r="V12" s="101"/>
      <c r="W12" s="101" t="s">
        <v>273</v>
      </c>
      <c r="X12" s="101"/>
      <c r="Y12" s="101" t="s">
        <v>36</v>
      </c>
      <c r="Z12" s="101"/>
      <c r="AA12" s="101" t="s">
        <v>36</v>
      </c>
      <c r="AB12" s="101"/>
      <c r="AC12" s="101" t="s">
        <v>36</v>
      </c>
      <c r="AD12" s="101"/>
      <c r="AE12" s="101" t="s">
        <v>37</v>
      </c>
      <c r="AF12" s="101"/>
      <c r="AG12" s="101" t="s">
        <v>250</v>
      </c>
      <c r="AH12" s="101"/>
    </row>
    <row r="13" spans="1:34">
      <c r="A13" s="104"/>
      <c r="B13" s="104"/>
      <c r="C13" s="106"/>
      <c r="D13" s="106"/>
      <c r="E13" s="44" t="s">
        <v>245</v>
      </c>
      <c r="F13" s="44" t="s">
        <v>246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34">
      <c r="A14" s="6">
        <v>0</v>
      </c>
      <c r="B14" s="6">
        <v>1</v>
      </c>
      <c r="C14" s="7">
        <v>2</v>
      </c>
      <c r="D14" s="7">
        <v>3</v>
      </c>
      <c r="E14" s="44" t="s">
        <v>247</v>
      </c>
      <c r="F14" s="44" t="s">
        <v>248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34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</row>
    <row r="16" spans="1:34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</row>
    <row r="17" spans="1:39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</row>
    <row r="18" spans="1:39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 t="shared" ref="AG18:AG24" si="35">+E18-AE18</f>
        <v>0</v>
      </c>
      <c r="AH18" s="10">
        <f>+AG18*$D18</f>
        <v>0</v>
      </c>
    </row>
    <row r="19" spans="1:39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4" si="36">+E19*D19</f>
        <v>0</v>
      </c>
      <c r="G19" s="11"/>
      <c r="H19" s="10">
        <f>G19*D19</f>
        <v>0</v>
      </c>
      <c r="I19" s="10"/>
      <c r="J19" s="10">
        <f t="shared" ref="J19:AD54" si="37">+I19*$D19</f>
        <v>0</v>
      </c>
      <c r="K19" s="10"/>
      <c r="L19" s="10">
        <f t="shared" ref="L19" si="38">+K19*$D19</f>
        <v>0</v>
      </c>
      <c r="M19" s="10"/>
      <c r="N19" s="10">
        <f t="shared" ref="N19" si="39">+M19*$D19</f>
        <v>0</v>
      </c>
      <c r="O19" s="10"/>
      <c r="P19" s="10">
        <f t="shared" ref="P19" si="40">+O19*$D19</f>
        <v>0</v>
      </c>
      <c r="Q19" s="10"/>
      <c r="R19" s="10">
        <f t="shared" ref="R19" si="41">+Q19*$D19</f>
        <v>0</v>
      </c>
      <c r="S19" s="10"/>
      <c r="T19" s="10">
        <f t="shared" ref="T19" si="42">+S19*$D19</f>
        <v>0</v>
      </c>
      <c r="U19" s="10"/>
      <c r="V19" s="10">
        <f t="shared" ref="V19" si="43">+U19*$D19</f>
        <v>0</v>
      </c>
      <c r="W19" s="10"/>
      <c r="X19" s="10">
        <f t="shared" ref="X19" si="44">+W19*$D19</f>
        <v>0</v>
      </c>
      <c r="Y19" s="10"/>
      <c r="Z19" s="10">
        <f t="shared" ref="Z19" si="45">+Y19*$D19</f>
        <v>0</v>
      </c>
      <c r="AA19" s="10"/>
      <c r="AB19" s="10">
        <f t="shared" ref="AB19" si="46">+AA19*$D19</f>
        <v>0</v>
      </c>
      <c r="AC19" s="10"/>
      <c r="AD19" s="10">
        <f t="shared" si="37"/>
        <v>0</v>
      </c>
      <c r="AE19" s="10">
        <f t="shared" ref="AE19:AE23" si="47">+G19+I19+K19+M19+O19+Q19+S19+U19+W19+Y19+AA19+AC19</f>
        <v>0</v>
      </c>
      <c r="AF19" s="10">
        <f>AE19*D19</f>
        <v>0</v>
      </c>
      <c r="AG19" s="10">
        <f t="shared" si="35"/>
        <v>0</v>
      </c>
      <c r="AH19" s="10">
        <f t="shared" ref="AH19:AH53" si="48">+AG19*$D19</f>
        <v>0</v>
      </c>
    </row>
    <row r="20" spans="1:39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6"/>
        <v>2501000</v>
      </c>
      <c r="G20" s="16"/>
      <c r="H20" s="10">
        <f>D20*G20</f>
        <v>0</v>
      </c>
      <c r="I20" s="10"/>
      <c r="J20" s="10">
        <f t="shared" si="37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>
        <v>11</v>
      </c>
      <c r="V20" s="10">
        <f t="shared" ref="V20" si="54">+U20*$D20</f>
        <v>451000</v>
      </c>
      <c r="W20" s="10">
        <v>34</v>
      </c>
      <c r="X20" s="10">
        <f t="shared" ref="X20" si="55">+W20*$D20</f>
        <v>1394000</v>
      </c>
      <c r="Y20" s="10"/>
      <c r="Z20" s="10">
        <f t="shared" ref="Z20" si="56">+Y20*$D20</f>
        <v>0</v>
      </c>
      <c r="AA20" s="10"/>
      <c r="AB20" s="10">
        <f t="shared" ref="AB20" si="57">+AA20*$D20</f>
        <v>0</v>
      </c>
      <c r="AC20" s="10"/>
      <c r="AD20" s="10">
        <f t="shared" si="37"/>
        <v>0</v>
      </c>
      <c r="AE20" s="10">
        <f t="shared" si="47"/>
        <v>95</v>
      </c>
      <c r="AF20" s="10">
        <f>+AE20*D20</f>
        <v>3895000</v>
      </c>
      <c r="AG20" s="10">
        <f t="shared" si="35"/>
        <v>-34</v>
      </c>
      <c r="AH20" s="10">
        <f t="shared" si="48"/>
        <v>-1394000</v>
      </c>
    </row>
    <row r="21" spans="1:39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6"/>
        <v>1393000</v>
      </c>
      <c r="G21" s="11"/>
      <c r="H21" s="10">
        <f>+G21*D21</f>
        <v>0</v>
      </c>
      <c r="I21" s="10"/>
      <c r="J21" s="10">
        <f t="shared" si="37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7"/>
        <v>0</v>
      </c>
      <c r="AE21" s="10">
        <f t="shared" si="47"/>
        <v>70</v>
      </c>
      <c r="AF21" s="10">
        <f>AE21*D21</f>
        <v>1393000</v>
      </c>
      <c r="AG21" s="10">
        <f t="shared" si="35"/>
        <v>0</v>
      </c>
      <c r="AH21" s="10">
        <f t="shared" si="48"/>
        <v>0</v>
      </c>
    </row>
    <row r="22" spans="1:39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6"/>
        <v>1776500</v>
      </c>
      <c r="G22" s="11"/>
      <c r="H22" s="10">
        <f>D22*G22</f>
        <v>0</v>
      </c>
      <c r="I22" s="10"/>
      <c r="J22" s="10">
        <f t="shared" si="37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>
        <v>136</v>
      </c>
      <c r="V22" s="10">
        <f t="shared" ref="V22" si="72">+U22*$D22</f>
        <v>578000</v>
      </c>
      <c r="W22" s="10">
        <v>33</v>
      </c>
      <c r="X22" s="10">
        <f t="shared" ref="X22" si="73">+W22*$D22</f>
        <v>140250</v>
      </c>
      <c r="Y22" s="10">
        <v>48</v>
      </c>
      <c r="Z22" s="10">
        <f t="shared" ref="Z22" si="74">+Y22*$D22</f>
        <v>204000</v>
      </c>
      <c r="AA22" s="10"/>
      <c r="AB22" s="10">
        <f t="shared" ref="AB22" si="75">+AA22*$D22</f>
        <v>0</v>
      </c>
      <c r="AC22" s="10"/>
      <c r="AD22" s="10">
        <f t="shared" si="37"/>
        <v>0</v>
      </c>
      <c r="AE22" s="10">
        <f t="shared" si="47"/>
        <v>301</v>
      </c>
      <c r="AF22" s="10">
        <f>AE22*D22</f>
        <v>1279250</v>
      </c>
      <c r="AG22" s="10">
        <f t="shared" si="35"/>
        <v>117</v>
      </c>
      <c r="AH22" s="10">
        <f t="shared" si="48"/>
        <v>497250</v>
      </c>
    </row>
    <row r="23" spans="1:39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6"/>
        <v>409500</v>
      </c>
      <c r="G23" s="11"/>
      <c r="H23" s="10">
        <f>D23*G23</f>
        <v>0</v>
      </c>
      <c r="I23" s="10"/>
      <c r="J23" s="10">
        <f t="shared" si="37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7"/>
        <v>0</v>
      </c>
      <c r="AE23" s="10">
        <f t="shared" si="47"/>
        <v>70</v>
      </c>
      <c r="AF23" s="10">
        <f>AE23*D23</f>
        <v>409500</v>
      </c>
      <c r="AG23" s="10">
        <f t="shared" si="35"/>
        <v>0</v>
      </c>
      <c r="AH23" s="10">
        <f t="shared" si="48"/>
        <v>0</v>
      </c>
    </row>
    <row r="24" spans="1:39">
      <c r="A24" s="8">
        <v>7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6"/>
        <v>2925000</v>
      </c>
      <c r="G24" s="10"/>
      <c r="H24" s="10">
        <f>+G24*D24</f>
        <v>0</v>
      </c>
      <c r="I24" s="10"/>
      <c r="J24" s="10">
        <f t="shared" si="37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>
        <v>400</v>
      </c>
      <c r="V24" s="10">
        <f t="shared" ref="V24" si="90">+U24*$D24</f>
        <v>2340000</v>
      </c>
      <c r="W24" s="10">
        <v>100</v>
      </c>
      <c r="X24" s="10">
        <f t="shared" ref="X24" si="91">+W24*$D24</f>
        <v>585000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7"/>
        <v>0</v>
      </c>
      <c r="AE24" s="10">
        <f>+G24+I24+K24+M24+O24+Q24+S24+U24+W24+Y24+AA24+AC24</f>
        <v>500</v>
      </c>
      <c r="AF24" s="10">
        <f>+AE24*D24</f>
        <v>2925000</v>
      </c>
      <c r="AG24" s="10">
        <f t="shared" si="35"/>
        <v>0</v>
      </c>
      <c r="AH24" s="10">
        <f t="shared" si="48"/>
        <v>0</v>
      </c>
    </row>
    <row r="25" spans="1:39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3369000</v>
      </c>
      <c r="W25" s="15"/>
      <c r="X25" s="14">
        <f t="shared" ref="X25" si="100">SUM(X18:X24)</f>
        <v>2119250</v>
      </c>
      <c r="Y25" s="15"/>
      <c r="Z25" s="14">
        <f t="shared" ref="Z25" si="101">SUM(Z18:Z24)</f>
        <v>204000</v>
      </c>
      <c r="AA25" s="15"/>
      <c r="AB25" s="14">
        <f t="shared" ref="AB25" si="102">SUM(AB18:AB24)</f>
        <v>0</v>
      </c>
      <c r="AC25" s="15"/>
      <c r="AD25" s="14">
        <f>SUM(AD18:AD24)</f>
        <v>0</v>
      </c>
      <c r="AE25" s="15"/>
      <c r="AF25" s="14">
        <f>SUM(AF18:AF24)</f>
        <v>9901750</v>
      </c>
      <c r="AG25" s="15"/>
      <c r="AH25" s="14">
        <f>SUM(AH18:AH24)</f>
        <v>-896750</v>
      </c>
      <c r="AM25" s="37"/>
    </row>
    <row r="26" spans="1:39">
      <c r="A26" s="8">
        <v>8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6"/>
        <v>4115100</v>
      </c>
      <c r="G26" s="11"/>
      <c r="H26" s="10">
        <f>+D26*G26</f>
        <v>0</v>
      </c>
      <c r="I26" s="10"/>
      <c r="J26" s="10">
        <f t="shared" si="37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6">
        <v>249.4</v>
      </c>
      <c r="V26" s="10">
        <f t="shared" ref="V26" si="108">+U26*$D26</f>
        <v>4115100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7"/>
        <v>0</v>
      </c>
      <c r="AE26" s="16">
        <f>+G26+I26+K26+M26+O26+Q26+S26+U26+W26+Y26+AA26+AC26</f>
        <v>249.4</v>
      </c>
      <c r="AF26" s="10">
        <f>+AE26*D26</f>
        <v>4115100</v>
      </c>
      <c r="AG26" s="81">
        <f>+E26-AE26</f>
        <v>0</v>
      </c>
      <c r="AH26" s="10">
        <f t="shared" si="48"/>
        <v>0</v>
      </c>
    </row>
    <row r="27" spans="1:39">
      <c r="A27" s="8">
        <v>9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6"/>
        <v>1414800</v>
      </c>
      <c r="G27" s="11"/>
      <c r="H27" s="10">
        <f>+G27*D27</f>
        <v>0</v>
      </c>
      <c r="I27" s="10"/>
      <c r="J27" s="10">
        <f t="shared" si="37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6">
        <v>89.2</v>
      </c>
      <c r="V27" s="10">
        <f t="shared" ref="V27" si="117">+U27*$D27</f>
        <v>1204200</v>
      </c>
      <c r="W27" s="16">
        <v>15.6</v>
      </c>
      <c r="X27" s="10">
        <f t="shared" ref="X27" si="118">+W27*$D27</f>
        <v>210600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7"/>
        <v>0</v>
      </c>
      <c r="AE27" s="16">
        <f t="shared" ref="AE27:AE53" si="121">+G27+I27+K27+M27+O27+Q27+S27+U27+W27+Y27+AA27+AC27</f>
        <v>104.8</v>
      </c>
      <c r="AF27" s="10">
        <f>+AE27*D27</f>
        <v>1414800</v>
      </c>
      <c r="AG27" s="10">
        <f>+E27-AE27</f>
        <v>0</v>
      </c>
      <c r="AH27" s="10">
        <f t="shared" si="48"/>
        <v>0</v>
      </c>
    </row>
    <row r="28" spans="1:39">
      <c r="A28" s="8">
        <v>10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6"/>
        <v>931000</v>
      </c>
      <c r="G28" s="11"/>
      <c r="H28" s="10">
        <f>D28*G28</f>
        <v>0</v>
      </c>
      <c r="I28" s="10"/>
      <c r="J28" s="10">
        <f t="shared" si="37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>
        <v>70</v>
      </c>
      <c r="V28" s="10">
        <f t="shared" ref="V28" si="127">+U28*$D28</f>
        <v>665000</v>
      </c>
      <c r="W28" s="10">
        <v>28</v>
      </c>
      <c r="X28" s="10">
        <f t="shared" ref="X28" si="128">+W28*$D28</f>
        <v>266000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7"/>
        <v>0</v>
      </c>
      <c r="AE28" s="10">
        <f t="shared" si="121"/>
        <v>98</v>
      </c>
      <c r="AF28" s="10">
        <f>+AE28*D28</f>
        <v>931000</v>
      </c>
      <c r="AG28" s="10">
        <f>+E28-AE28</f>
        <v>0</v>
      </c>
      <c r="AH28" s="10">
        <f t="shared" si="48"/>
        <v>0</v>
      </c>
    </row>
    <row r="29" spans="1:39">
      <c r="A29" s="8">
        <v>11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6"/>
        <v>2858250</v>
      </c>
      <c r="G29" s="11"/>
      <c r="H29" s="10">
        <f>+G29*D29</f>
        <v>0</v>
      </c>
      <c r="I29" s="10"/>
      <c r="J29" s="10">
        <f t="shared" si="37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>
        <v>370</v>
      </c>
      <c r="V29" s="10">
        <f t="shared" ref="V29" si="136">+U29*$D29</f>
        <v>2775000</v>
      </c>
      <c r="W29" s="16">
        <v>11.1</v>
      </c>
      <c r="X29" s="10">
        <f t="shared" ref="X29" si="137">+W29*$D29</f>
        <v>83250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7"/>
        <v>0</v>
      </c>
      <c r="AE29" s="10">
        <f t="shared" si="121"/>
        <v>381.1</v>
      </c>
      <c r="AF29" s="10">
        <f>+AE29*D29</f>
        <v>2858250</v>
      </c>
      <c r="AG29" s="10">
        <f>+E29-AE29</f>
        <v>0</v>
      </c>
      <c r="AH29" s="10">
        <f t="shared" si="48"/>
        <v>0</v>
      </c>
    </row>
    <row r="30" spans="1:39">
      <c r="A30" s="8">
        <v>12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6"/>
        <v>84000</v>
      </c>
      <c r="G30" s="11"/>
      <c r="H30" s="10">
        <f>+G30*D30</f>
        <v>0</v>
      </c>
      <c r="I30" s="10"/>
      <c r="J30" s="10">
        <f t="shared" si="37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7"/>
        <v>0</v>
      </c>
      <c r="AE30" s="10">
        <f t="shared" si="121"/>
        <v>70</v>
      </c>
      <c r="AF30" s="10">
        <f>+AE30*D30</f>
        <v>84000</v>
      </c>
      <c r="AG30" s="10">
        <f>+E30-AE30</f>
        <v>0</v>
      </c>
      <c r="AH30" s="10">
        <f t="shared" si="48"/>
        <v>0</v>
      </c>
    </row>
    <row r="31" spans="1:39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8759300</v>
      </c>
      <c r="W31" s="15"/>
      <c r="X31" s="14">
        <f t="shared" ref="X31" si="155">SUM(X26:X30)</f>
        <v>559850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9403150</v>
      </c>
      <c r="AG31" s="15"/>
      <c r="AH31" s="14">
        <f>SUM(AH26:AH30)</f>
        <v>0</v>
      </c>
    </row>
    <row r="32" spans="1:39">
      <c r="A32" s="8">
        <v>13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6"/>
        <v>489800</v>
      </c>
      <c r="G32" s="11"/>
      <c r="H32" s="10">
        <f t="shared" ref="H32:H45" si="158">+G32*D32</f>
        <v>0</v>
      </c>
      <c r="I32" s="10"/>
      <c r="J32" s="10">
        <f t="shared" si="37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>
        <v>27</v>
      </c>
      <c r="V32" s="10">
        <f t="shared" ref="V32" si="164">+U32*$D32</f>
        <v>167400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7"/>
        <v>0</v>
      </c>
      <c r="AE32" s="10">
        <f t="shared" si="121"/>
        <v>27</v>
      </c>
      <c r="AF32" s="10">
        <f t="shared" ref="AF32:AF48" si="168">+AE32*D32</f>
        <v>167400</v>
      </c>
      <c r="AG32" s="10">
        <f t="shared" ref="AG32:AG48" si="169">+E32-AE32</f>
        <v>52</v>
      </c>
      <c r="AH32" s="10">
        <f t="shared" si="48"/>
        <v>322400</v>
      </c>
    </row>
    <row r="33" spans="1:34">
      <c r="A33" s="8">
        <v>14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6"/>
        <v>631400</v>
      </c>
      <c r="G33" s="11"/>
      <c r="H33" s="10">
        <f t="shared" si="158"/>
        <v>0</v>
      </c>
      <c r="I33" s="10"/>
      <c r="J33" s="10">
        <f t="shared" si="37"/>
        <v>0</v>
      </c>
      <c r="K33" s="10"/>
      <c r="L33" s="10">
        <f t="shared" ref="L33" si="170">+K33*$D33</f>
        <v>0</v>
      </c>
      <c r="M33" s="10"/>
      <c r="N33" s="10">
        <f t="shared" ref="N33" si="171">+M33*$D33</f>
        <v>0</v>
      </c>
      <c r="O33" s="10"/>
      <c r="P33" s="10">
        <f t="shared" ref="P33" si="172">+O33*$D33</f>
        <v>0</v>
      </c>
      <c r="Q33" s="10"/>
      <c r="R33" s="10">
        <f t="shared" ref="R33" si="173">+Q33*$D33</f>
        <v>0</v>
      </c>
      <c r="S33" s="10"/>
      <c r="T33" s="10">
        <f t="shared" ref="T33" si="174">+S33*$D33</f>
        <v>0</v>
      </c>
      <c r="U33" s="10">
        <v>77</v>
      </c>
      <c r="V33" s="10">
        <f t="shared" ref="V33" si="175">+U33*$D33</f>
        <v>631400</v>
      </c>
      <c r="W33" s="10"/>
      <c r="X33" s="10">
        <f t="shared" ref="X33" si="176">+W33*$D33</f>
        <v>0</v>
      </c>
      <c r="Y33" s="10"/>
      <c r="Z33" s="10">
        <f t="shared" ref="Z33" si="177">+Y33*$D33</f>
        <v>0</v>
      </c>
      <c r="AA33" s="10"/>
      <c r="AB33" s="10">
        <f t="shared" ref="AB33" si="178">+AA33*$D33</f>
        <v>0</v>
      </c>
      <c r="AC33" s="10"/>
      <c r="AD33" s="10">
        <f t="shared" si="37"/>
        <v>0</v>
      </c>
      <c r="AE33" s="10">
        <f t="shared" si="121"/>
        <v>77</v>
      </c>
      <c r="AF33" s="10">
        <f t="shared" si="168"/>
        <v>631400</v>
      </c>
      <c r="AG33" s="10">
        <f t="shared" si="169"/>
        <v>0</v>
      </c>
      <c r="AH33" s="10">
        <f t="shared" si="48"/>
        <v>0</v>
      </c>
    </row>
    <row r="34" spans="1:34">
      <c r="A34" s="8">
        <v>15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6"/>
        <v>1866200</v>
      </c>
      <c r="G34" s="11"/>
      <c r="H34" s="10">
        <f t="shared" si="158"/>
        <v>0</v>
      </c>
      <c r="I34" s="10"/>
      <c r="J34" s="10">
        <f t="shared" si="37"/>
        <v>0</v>
      </c>
      <c r="K34" s="10"/>
      <c r="L34" s="10">
        <f t="shared" ref="L34" si="179">+K34*$D34</f>
        <v>0</v>
      </c>
      <c r="M34" s="10"/>
      <c r="N34" s="10">
        <f t="shared" ref="N34" si="180">+M34*$D34</f>
        <v>0</v>
      </c>
      <c r="O34" s="10"/>
      <c r="P34" s="10">
        <f t="shared" ref="P34" si="181">+O34*$D34</f>
        <v>0</v>
      </c>
      <c r="Q34" s="10">
        <v>27</v>
      </c>
      <c r="R34" s="10">
        <f t="shared" ref="R34" si="182">+Q34*$D34</f>
        <v>167400</v>
      </c>
      <c r="S34" s="10">
        <v>2</v>
      </c>
      <c r="T34" s="10">
        <f t="shared" ref="T34" si="183">+S34*$D34</f>
        <v>12400</v>
      </c>
      <c r="U34" s="10">
        <v>46</v>
      </c>
      <c r="V34" s="10">
        <f t="shared" ref="V34" si="184">+U34*$D34</f>
        <v>285200</v>
      </c>
      <c r="W34" s="10"/>
      <c r="X34" s="10">
        <f t="shared" ref="X34" si="185">+W34*$D34</f>
        <v>0</v>
      </c>
      <c r="Y34" s="10">
        <v>28</v>
      </c>
      <c r="Z34" s="10">
        <f t="shared" ref="Z34" si="186">+Y34*$D34</f>
        <v>173600</v>
      </c>
      <c r="AA34" s="10"/>
      <c r="AB34" s="10">
        <f t="shared" ref="AB34" si="187">+AA34*$D34</f>
        <v>0</v>
      </c>
      <c r="AC34" s="10"/>
      <c r="AD34" s="10">
        <f t="shared" si="37"/>
        <v>0</v>
      </c>
      <c r="AE34" s="10">
        <f t="shared" si="121"/>
        <v>103</v>
      </c>
      <c r="AF34" s="10">
        <f t="shared" si="168"/>
        <v>638600</v>
      </c>
      <c r="AG34" s="10">
        <f t="shared" si="169"/>
        <v>198</v>
      </c>
      <c r="AH34" s="10">
        <f t="shared" si="48"/>
        <v>1227600</v>
      </c>
    </row>
    <row r="35" spans="1:34">
      <c r="A35" s="8">
        <v>16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6"/>
        <v>461500</v>
      </c>
      <c r="G35" s="11"/>
      <c r="H35" s="10">
        <f t="shared" si="158"/>
        <v>0</v>
      </c>
      <c r="I35" s="10"/>
      <c r="J35" s="10">
        <f t="shared" si="37"/>
        <v>0</v>
      </c>
      <c r="K35" s="10"/>
      <c r="L35" s="10">
        <f t="shared" ref="L35" si="188">+K35*$D35</f>
        <v>0</v>
      </c>
      <c r="M35" s="10"/>
      <c r="N35" s="10">
        <f t="shared" ref="N35" si="189">+M35*$D35</f>
        <v>0</v>
      </c>
      <c r="O35" s="10"/>
      <c r="P35" s="10">
        <f t="shared" ref="P35" si="190">+O35*$D35</f>
        <v>0</v>
      </c>
      <c r="Q35" s="10">
        <v>11</v>
      </c>
      <c r="R35" s="10">
        <f t="shared" ref="R35" si="191">+Q35*$D35</f>
        <v>71500</v>
      </c>
      <c r="S35" s="10">
        <v>60</v>
      </c>
      <c r="T35" s="10">
        <f t="shared" ref="T35" si="192">+S35*$D35</f>
        <v>390000</v>
      </c>
      <c r="U35" s="10"/>
      <c r="V35" s="10">
        <f t="shared" ref="V35" si="193">+U35*$D35</f>
        <v>0</v>
      </c>
      <c r="W35" s="10"/>
      <c r="X35" s="10">
        <f t="shared" ref="X35" si="194">+W35*$D35</f>
        <v>0</v>
      </c>
      <c r="Y35" s="10"/>
      <c r="Z35" s="10">
        <f t="shared" ref="Z35" si="195">+Y35*$D35</f>
        <v>0</v>
      </c>
      <c r="AA35" s="10"/>
      <c r="AB35" s="10">
        <f t="shared" ref="AB35" si="196">+AA35*$D35</f>
        <v>0</v>
      </c>
      <c r="AC35" s="10"/>
      <c r="AD35" s="10">
        <f t="shared" si="37"/>
        <v>0</v>
      </c>
      <c r="AE35" s="10">
        <f t="shared" si="121"/>
        <v>71</v>
      </c>
      <c r="AF35" s="10">
        <f t="shared" si="168"/>
        <v>461500</v>
      </c>
      <c r="AG35" s="10">
        <f t="shared" si="169"/>
        <v>0</v>
      </c>
      <c r="AH35" s="10">
        <f t="shared" si="48"/>
        <v>0</v>
      </c>
    </row>
    <row r="36" spans="1:34">
      <c r="A36" s="8">
        <v>17</v>
      </c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6"/>
        <v>196000</v>
      </c>
      <c r="G36" s="11"/>
      <c r="H36" s="10">
        <f t="shared" si="158"/>
        <v>0</v>
      </c>
      <c r="I36" s="10"/>
      <c r="J36" s="10">
        <f t="shared" si="37"/>
        <v>0</v>
      </c>
      <c r="K36" s="10"/>
      <c r="L36" s="10">
        <f t="shared" ref="L36" si="197">+K36*$D36</f>
        <v>0</v>
      </c>
      <c r="M36" s="10"/>
      <c r="N36" s="10">
        <f t="shared" ref="N36" si="198">+M36*$D36</f>
        <v>0</v>
      </c>
      <c r="O36" s="10"/>
      <c r="P36" s="10">
        <f t="shared" ref="P36" si="199">+O36*$D36</f>
        <v>0</v>
      </c>
      <c r="Q36" s="10"/>
      <c r="R36" s="10">
        <f t="shared" ref="R36" si="200">+Q36*$D36</f>
        <v>0</v>
      </c>
      <c r="S36" s="10"/>
      <c r="T36" s="10">
        <f t="shared" ref="T36" si="201">+S36*$D36</f>
        <v>0</v>
      </c>
      <c r="U36" s="10">
        <v>1</v>
      </c>
      <c r="V36" s="10">
        <f t="shared" ref="V36" si="202">+U36*$D36</f>
        <v>14000</v>
      </c>
      <c r="W36" s="10">
        <v>3</v>
      </c>
      <c r="X36" s="10">
        <f t="shared" ref="X36" si="203">+W36*$D36</f>
        <v>42000</v>
      </c>
      <c r="Y36" s="10"/>
      <c r="Z36" s="10">
        <f t="shared" ref="Z36" si="204">+Y36*$D36</f>
        <v>0</v>
      </c>
      <c r="AA36" s="10"/>
      <c r="AB36" s="10">
        <f t="shared" ref="AB36" si="205">+AA36*$D36</f>
        <v>0</v>
      </c>
      <c r="AC36" s="10"/>
      <c r="AD36" s="10">
        <f t="shared" si="37"/>
        <v>0</v>
      </c>
      <c r="AE36" s="10">
        <f t="shared" si="121"/>
        <v>4</v>
      </c>
      <c r="AF36" s="10">
        <f t="shared" si="168"/>
        <v>56000</v>
      </c>
      <c r="AG36" s="10">
        <f t="shared" si="169"/>
        <v>10</v>
      </c>
      <c r="AH36" s="10">
        <f t="shared" si="48"/>
        <v>140000</v>
      </c>
    </row>
    <row r="37" spans="1:34">
      <c r="A37" s="8">
        <v>18</v>
      </c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6"/>
        <v>448000</v>
      </c>
      <c r="G37" s="11"/>
      <c r="H37" s="10">
        <f t="shared" si="158"/>
        <v>0</v>
      </c>
      <c r="I37" s="10"/>
      <c r="J37" s="10">
        <f t="shared" si="37"/>
        <v>0</v>
      </c>
      <c r="K37" s="10"/>
      <c r="L37" s="10">
        <f t="shared" ref="L37" si="206">+K37*$D37</f>
        <v>0</v>
      </c>
      <c r="M37" s="10"/>
      <c r="N37" s="10">
        <f t="shared" ref="N37" si="207">+M37*$D37</f>
        <v>0</v>
      </c>
      <c r="O37" s="10"/>
      <c r="P37" s="10">
        <f t="shared" ref="P37" si="208">+O37*$D37</f>
        <v>0</v>
      </c>
      <c r="Q37" s="10"/>
      <c r="R37" s="10">
        <f t="shared" ref="R37" si="209">+Q37*$D37</f>
        <v>0</v>
      </c>
      <c r="S37" s="10"/>
      <c r="T37" s="10">
        <f t="shared" ref="T37" si="210">+S37*$D37</f>
        <v>0</v>
      </c>
      <c r="U37" s="10">
        <v>1</v>
      </c>
      <c r="V37" s="10">
        <f t="shared" ref="V37" si="211">+U37*$D37</f>
        <v>32000</v>
      </c>
      <c r="W37" s="10">
        <v>3</v>
      </c>
      <c r="X37" s="10">
        <f t="shared" ref="X37" si="212">+W37*$D37</f>
        <v>96000</v>
      </c>
      <c r="Y37" s="10"/>
      <c r="Z37" s="10">
        <f t="shared" ref="Z37" si="213">+Y37*$D37</f>
        <v>0</v>
      </c>
      <c r="AA37" s="10"/>
      <c r="AB37" s="10">
        <f t="shared" ref="AB37" si="214">+AA37*$D37</f>
        <v>0</v>
      </c>
      <c r="AC37" s="10"/>
      <c r="AD37" s="10">
        <f t="shared" si="37"/>
        <v>0</v>
      </c>
      <c r="AE37" s="10">
        <f t="shared" si="121"/>
        <v>4</v>
      </c>
      <c r="AF37" s="10">
        <f t="shared" si="168"/>
        <v>128000</v>
      </c>
      <c r="AG37" s="10">
        <f t="shared" si="169"/>
        <v>10</v>
      </c>
      <c r="AH37" s="10">
        <f t="shared" si="48"/>
        <v>320000</v>
      </c>
    </row>
    <row r="38" spans="1:34">
      <c r="A38" s="8">
        <v>19</v>
      </c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6"/>
        <v>224000</v>
      </c>
      <c r="G38" s="11"/>
      <c r="H38" s="10">
        <f t="shared" si="158"/>
        <v>0</v>
      </c>
      <c r="I38" s="10"/>
      <c r="J38" s="10">
        <f t="shared" si="37"/>
        <v>0</v>
      </c>
      <c r="K38" s="10"/>
      <c r="L38" s="10">
        <f t="shared" ref="L38" si="215">+K38*$D38</f>
        <v>0</v>
      </c>
      <c r="M38" s="10"/>
      <c r="N38" s="10">
        <f t="shared" ref="N38" si="216">+M38*$D38</f>
        <v>0</v>
      </c>
      <c r="O38" s="10"/>
      <c r="P38" s="10">
        <f t="shared" ref="P38" si="217">+O38*$D38</f>
        <v>0</v>
      </c>
      <c r="Q38" s="10"/>
      <c r="R38" s="10">
        <f t="shared" ref="R38" si="218">+Q38*$D38</f>
        <v>0</v>
      </c>
      <c r="S38" s="10"/>
      <c r="T38" s="10">
        <f t="shared" ref="T38" si="219">+S38*$D38</f>
        <v>0</v>
      </c>
      <c r="U38" s="10">
        <v>1</v>
      </c>
      <c r="V38" s="10">
        <f t="shared" ref="V38" si="220">+U38*$D38</f>
        <v>16000</v>
      </c>
      <c r="W38" s="10">
        <v>3</v>
      </c>
      <c r="X38" s="10">
        <f t="shared" ref="X38" si="221">+W38*$D38</f>
        <v>48000</v>
      </c>
      <c r="Y38" s="10"/>
      <c r="Z38" s="10">
        <f t="shared" ref="Z38" si="222">+Y38*$D38</f>
        <v>0</v>
      </c>
      <c r="AA38" s="10"/>
      <c r="AB38" s="10">
        <f t="shared" ref="AB38" si="223">+AA38*$D38</f>
        <v>0</v>
      </c>
      <c r="AC38" s="10"/>
      <c r="AD38" s="10">
        <f t="shared" si="37"/>
        <v>0</v>
      </c>
      <c r="AE38" s="10">
        <f t="shared" si="121"/>
        <v>4</v>
      </c>
      <c r="AF38" s="10">
        <f t="shared" si="168"/>
        <v>64000</v>
      </c>
      <c r="AG38" s="10">
        <f t="shared" si="169"/>
        <v>10</v>
      </c>
      <c r="AH38" s="10">
        <f t="shared" si="48"/>
        <v>160000</v>
      </c>
    </row>
    <row r="39" spans="1:34">
      <c r="A39" s="8">
        <v>20</v>
      </c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6"/>
        <v>1221000</v>
      </c>
      <c r="G39" s="11"/>
      <c r="H39" s="10">
        <f t="shared" si="158"/>
        <v>0</v>
      </c>
      <c r="I39" s="10"/>
      <c r="J39" s="10">
        <f t="shared" si="37"/>
        <v>0</v>
      </c>
      <c r="K39" s="10"/>
      <c r="L39" s="10">
        <f t="shared" ref="L39" si="224">+K39*$D39</f>
        <v>0</v>
      </c>
      <c r="M39" s="10"/>
      <c r="N39" s="10">
        <f t="shared" ref="N39" si="225">+M39*$D39</f>
        <v>0</v>
      </c>
      <c r="O39" s="10"/>
      <c r="P39" s="10">
        <f t="shared" ref="P39" si="226">+O39*$D39</f>
        <v>0</v>
      </c>
      <c r="Q39" s="10"/>
      <c r="R39" s="10">
        <f t="shared" ref="R39" si="227">+Q39*$D39</f>
        <v>0</v>
      </c>
      <c r="S39" s="10"/>
      <c r="T39" s="10">
        <f t="shared" ref="T39" si="228">+S39*$D39</f>
        <v>0</v>
      </c>
      <c r="U39" s="10">
        <v>222</v>
      </c>
      <c r="V39" s="10">
        <f t="shared" ref="V39" si="229">+U39*$D39</f>
        <v>1221000</v>
      </c>
      <c r="W39" s="10">
        <v>4</v>
      </c>
      <c r="X39" s="10">
        <f t="shared" ref="X39" si="230">+W39*$D39</f>
        <v>22000</v>
      </c>
      <c r="Y39" s="10"/>
      <c r="Z39" s="10">
        <f t="shared" ref="Z39" si="231">+Y39*$D39</f>
        <v>0</v>
      </c>
      <c r="AA39" s="10"/>
      <c r="AB39" s="10">
        <f t="shared" ref="AB39" si="232">+AA39*$D39</f>
        <v>0</v>
      </c>
      <c r="AC39" s="10"/>
      <c r="AD39" s="10">
        <f t="shared" si="37"/>
        <v>0</v>
      </c>
      <c r="AE39" s="10">
        <f t="shared" si="121"/>
        <v>226</v>
      </c>
      <c r="AF39" s="10">
        <f t="shared" si="168"/>
        <v>1243000</v>
      </c>
      <c r="AG39" s="10">
        <f t="shared" si="169"/>
        <v>-4</v>
      </c>
      <c r="AH39" s="10">
        <f t="shared" si="48"/>
        <v>-22000</v>
      </c>
    </row>
    <row r="40" spans="1:34" ht="12.75" customHeight="1">
      <c r="A40" s="8">
        <v>21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6"/>
        <v>309720</v>
      </c>
      <c r="G40" s="11"/>
      <c r="H40" s="10">
        <f t="shared" si="158"/>
        <v>0</v>
      </c>
      <c r="I40" s="10"/>
      <c r="J40" s="10">
        <f t="shared" si="37"/>
        <v>0</v>
      </c>
      <c r="K40" s="10"/>
      <c r="L40" s="10">
        <f t="shared" ref="L40" si="233">+K40*$D40</f>
        <v>0</v>
      </c>
      <c r="M40" s="10"/>
      <c r="N40" s="10">
        <f t="shared" ref="N40" si="234">+M40*$D40</f>
        <v>0</v>
      </c>
      <c r="O40" s="10"/>
      <c r="P40" s="10">
        <f t="shared" ref="P40" si="235">+O40*$D40</f>
        <v>0</v>
      </c>
      <c r="Q40" s="10"/>
      <c r="R40" s="10">
        <f t="shared" ref="R40" si="236">+Q40*$D40</f>
        <v>0</v>
      </c>
      <c r="S40" s="10"/>
      <c r="T40" s="10">
        <f t="shared" ref="T40" si="237">+S40*$D40</f>
        <v>0</v>
      </c>
      <c r="U40" s="81">
        <v>5.34</v>
      </c>
      <c r="V40" s="10">
        <f t="shared" ref="V40" si="238">+U40*$D40</f>
        <v>309720</v>
      </c>
      <c r="W40" s="10"/>
      <c r="X40" s="10">
        <f t="shared" ref="X40" si="239">+W40*$D40</f>
        <v>0</v>
      </c>
      <c r="Y40" s="10"/>
      <c r="Z40" s="10">
        <f t="shared" ref="Z40" si="240">+Y40*$D40</f>
        <v>0</v>
      </c>
      <c r="AA40" s="10"/>
      <c r="AB40" s="10">
        <f t="shared" ref="AB40" si="241">+AA40*$D40</f>
        <v>0</v>
      </c>
      <c r="AC40" s="10"/>
      <c r="AD40" s="10">
        <f t="shared" si="37"/>
        <v>0</v>
      </c>
      <c r="AE40" s="81">
        <f t="shared" si="121"/>
        <v>5.34</v>
      </c>
      <c r="AF40" s="10">
        <f t="shared" si="168"/>
        <v>309720</v>
      </c>
      <c r="AG40" s="10">
        <f t="shared" si="169"/>
        <v>0</v>
      </c>
      <c r="AH40" s="10">
        <f t="shared" si="48"/>
        <v>0</v>
      </c>
    </row>
    <row r="41" spans="1:34" ht="12.75" customHeight="1">
      <c r="A41" s="8">
        <v>22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6"/>
        <v>103008</v>
      </c>
      <c r="G41" s="11"/>
      <c r="H41" s="10">
        <f t="shared" si="158"/>
        <v>0</v>
      </c>
      <c r="I41" s="10"/>
      <c r="J41" s="10">
        <f t="shared" si="37"/>
        <v>0</v>
      </c>
      <c r="K41" s="10"/>
      <c r="L41" s="10">
        <f t="shared" ref="L41" si="242">+K41*$D41</f>
        <v>0</v>
      </c>
      <c r="M41" s="10"/>
      <c r="N41" s="10">
        <f t="shared" ref="N41" si="243">+M41*$D41</f>
        <v>0</v>
      </c>
      <c r="O41" s="10"/>
      <c r="P41" s="10">
        <f t="shared" ref="P41" si="244">+O41*$D41</f>
        <v>0</v>
      </c>
      <c r="Q41" s="10"/>
      <c r="R41" s="10">
        <f t="shared" ref="R41" si="245">+Q41*$D41</f>
        <v>0</v>
      </c>
      <c r="S41" s="10"/>
      <c r="T41" s="10">
        <f t="shared" ref="T41" si="246">+S41*$D41</f>
        <v>0</v>
      </c>
      <c r="U41" s="82">
        <v>1.776</v>
      </c>
      <c r="V41" s="10">
        <f t="shared" ref="V41" si="247">+U41*$D41</f>
        <v>103008</v>
      </c>
      <c r="W41" s="10"/>
      <c r="X41" s="10">
        <f t="shared" ref="X41" si="248">+W41*$D41</f>
        <v>0</v>
      </c>
      <c r="Y41" s="10"/>
      <c r="Z41" s="10">
        <f t="shared" ref="Z41" si="249">+Y41*$D41</f>
        <v>0</v>
      </c>
      <c r="AA41" s="10"/>
      <c r="AB41" s="10">
        <f t="shared" ref="AB41" si="250">+AA41*$D41</f>
        <v>0</v>
      </c>
      <c r="AC41" s="10"/>
      <c r="AD41" s="10">
        <f t="shared" si="37"/>
        <v>0</v>
      </c>
      <c r="AE41" s="82">
        <f t="shared" si="121"/>
        <v>1.776</v>
      </c>
      <c r="AF41" s="10">
        <f t="shared" si="168"/>
        <v>103008</v>
      </c>
      <c r="AG41" s="82">
        <f t="shared" si="169"/>
        <v>0</v>
      </c>
      <c r="AH41" s="10">
        <f t="shared" si="48"/>
        <v>0</v>
      </c>
    </row>
    <row r="42" spans="1:34">
      <c r="A42" s="8">
        <v>23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6"/>
        <v>48000</v>
      </c>
      <c r="G42" s="11"/>
      <c r="H42" s="10">
        <f t="shared" si="158"/>
        <v>0</v>
      </c>
      <c r="I42" s="10"/>
      <c r="J42" s="10">
        <f t="shared" si="37"/>
        <v>0</v>
      </c>
      <c r="K42" s="10"/>
      <c r="L42" s="10">
        <f t="shared" ref="L42" si="251">+K42*$D42</f>
        <v>0</v>
      </c>
      <c r="M42" s="10"/>
      <c r="N42" s="10">
        <f t="shared" ref="N42" si="252">+M42*$D42</f>
        <v>0</v>
      </c>
      <c r="O42" s="10"/>
      <c r="P42" s="10">
        <f t="shared" ref="P42" si="253">+O42*$D42</f>
        <v>0</v>
      </c>
      <c r="Q42" s="10">
        <v>4</v>
      </c>
      <c r="R42" s="10">
        <f t="shared" ref="R42" si="254">+Q42*$D42</f>
        <v>48000</v>
      </c>
      <c r="S42" s="10"/>
      <c r="T42" s="10">
        <f t="shared" ref="T42" si="255">+S42*$D42</f>
        <v>0</v>
      </c>
      <c r="U42" s="10"/>
      <c r="V42" s="10">
        <f t="shared" ref="V42" si="256">+U42*$D42</f>
        <v>0</v>
      </c>
      <c r="W42" s="10">
        <v>2</v>
      </c>
      <c r="X42" s="10">
        <f t="shared" ref="X42" si="257">+W42*$D42</f>
        <v>24000</v>
      </c>
      <c r="Y42" s="10"/>
      <c r="Z42" s="10">
        <f t="shared" ref="Z42" si="258">+Y42*$D42</f>
        <v>0</v>
      </c>
      <c r="AA42" s="10"/>
      <c r="AB42" s="10">
        <f t="shared" ref="AB42" si="259">+AA42*$D42</f>
        <v>0</v>
      </c>
      <c r="AC42" s="10"/>
      <c r="AD42" s="10">
        <f t="shared" si="37"/>
        <v>0</v>
      </c>
      <c r="AE42" s="10">
        <f t="shared" si="121"/>
        <v>6</v>
      </c>
      <c r="AF42" s="10">
        <f t="shared" si="168"/>
        <v>72000</v>
      </c>
      <c r="AG42" s="10">
        <f t="shared" si="169"/>
        <v>-2</v>
      </c>
      <c r="AH42" s="10">
        <f t="shared" si="48"/>
        <v>-24000</v>
      </c>
    </row>
    <row r="43" spans="1:34">
      <c r="A43" s="8">
        <v>24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6"/>
        <v>1455300</v>
      </c>
      <c r="G43" s="11"/>
      <c r="H43" s="10">
        <f t="shared" si="158"/>
        <v>0</v>
      </c>
      <c r="I43" s="10"/>
      <c r="J43" s="10">
        <f t="shared" si="37"/>
        <v>0</v>
      </c>
      <c r="K43" s="10"/>
      <c r="L43" s="10">
        <f t="shared" ref="L43" si="260">+K43*$D43</f>
        <v>0</v>
      </c>
      <c r="M43" s="10"/>
      <c r="N43" s="10">
        <f t="shared" ref="N43" si="261">+M43*$D43</f>
        <v>0</v>
      </c>
      <c r="O43" s="10"/>
      <c r="P43" s="10">
        <f t="shared" ref="P43" si="262">+O43*$D43</f>
        <v>0</v>
      </c>
      <c r="Q43" s="10">
        <v>11</v>
      </c>
      <c r="R43" s="10">
        <f t="shared" ref="R43" si="263">+Q43*$D43</f>
        <v>69300</v>
      </c>
      <c r="S43" s="10">
        <v>63</v>
      </c>
      <c r="T43" s="10">
        <f t="shared" ref="T43" si="264">+S43*$D43</f>
        <v>396900</v>
      </c>
      <c r="U43" s="10">
        <v>66</v>
      </c>
      <c r="V43" s="10">
        <f t="shared" ref="V43" si="265">+U43*$D43</f>
        <v>415800</v>
      </c>
      <c r="W43" s="10">
        <v>33</v>
      </c>
      <c r="X43" s="10">
        <f t="shared" ref="X43" si="266">+W43*$D43</f>
        <v>207900</v>
      </c>
      <c r="Y43" s="10">
        <v>58</v>
      </c>
      <c r="Z43" s="10">
        <f t="shared" ref="Z43" si="267">+Y43*$D43</f>
        <v>365400</v>
      </c>
      <c r="AA43" s="10"/>
      <c r="AB43" s="10">
        <f t="shared" ref="AB43" si="268">+AA43*$D43</f>
        <v>0</v>
      </c>
      <c r="AC43" s="10"/>
      <c r="AD43" s="10">
        <f t="shared" si="37"/>
        <v>0</v>
      </c>
      <c r="AE43" s="10">
        <f t="shared" si="121"/>
        <v>231</v>
      </c>
      <c r="AF43" s="10">
        <f t="shared" si="168"/>
        <v>1455300</v>
      </c>
      <c r="AG43" s="10">
        <f t="shared" si="169"/>
        <v>0</v>
      </c>
      <c r="AH43" s="10">
        <f t="shared" si="48"/>
        <v>0</v>
      </c>
    </row>
    <row r="44" spans="1:34">
      <c r="A44" s="8">
        <v>25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6"/>
        <v>63000</v>
      </c>
      <c r="G44" s="11"/>
      <c r="H44" s="10">
        <f t="shared" si="158"/>
        <v>0</v>
      </c>
      <c r="I44" s="10"/>
      <c r="J44" s="10">
        <f t="shared" si="37"/>
        <v>0</v>
      </c>
      <c r="K44" s="10"/>
      <c r="L44" s="10">
        <f t="shared" ref="L44" si="269">+K44*$D44</f>
        <v>0</v>
      </c>
      <c r="M44" s="10"/>
      <c r="N44" s="10">
        <f t="shared" ref="N44" si="270">+M44*$D44</f>
        <v>0</v>
      </c>
      <c r="O44" s="10"/>
      <c r="P44" s="10">
        <f t="shared" ref="P44" si="271">+O44*$D44</f>
        <v>0</v>
      </c>
      <c r="Q44" s="10">
        <v>10</v>
      </c>
      <c r="R44" s="10">
        <f t="shared" ref="R44" si="272">+Q44*$D44</f>
        <v>63000</v>
      </c>
      <c r="S44" s="10"/>
      <c r="T44" s="10">
        <f t="shared" ref="T44" si="273">+S44*$D44</f>
        <v>0</v>
      </c>
      <c r="U44" s="10"/>
      <c r="V44" s="10">
        <f t="shared" ref="V44" si="274">+U44*$D44</f>
        <v>0</v>
      </c>
      <c r="W44" s="10"/>
      <c r="X44" s="10">
        <f t="shared" ref="X44" si="275">+W44*$D44</f>
        <v>0</v>
      </c>
      <c r="Y44" s="10"/>
      <c r="Z44" s="10">
        <f t="shared" ref="Z44" si="276">+Y44*$D44</f>
        <v>0</v>
      </c>
      <c r="AA44" s="10"/>
      <c r="AB44" s="10">
        <f t="shared" ref="AB44" si="277">+AA44*$D44</f>
        <v>0</v>
      </c>
      <c r="AC44" s="10"/>
      <c r="AD44" s="10">
        <f t="shared" si="37"/>
        <v>0</v>
      </c>
      <c r="AE44" s="10">
        <f t="shared" si="121"/>
        <v>10</v>
      </c>
      <c r="AF44" s="10">
        <f t="shared" si="168"/>
        <v>63000</v>
      </c>
      <c r="AG44" s="10">
        <f t="shared" si="169"/>
        <v>0</v>
      </c>
      <c r="AH44" s="10">
        <f t="shared" si="48"/>
        <v>0</v>
      </c>
    </row>
    <row r="45" spans="1:34">
      <c r="A45" s="8">
        <v>26</v>
      </c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6"/>
        <v>112500</v>
      </c>
      <c r="G45" s="11"/>
      <c r="H45" s="10">
        <f t="shared" si="158"/>
        <v>0</v>
      </c>
      <c r="I45" s="10"/>
      <c r="J45" s="10">
        <f t="shared" si="37"/>
        <v>0</v>
      </c>
      <c r="K45" s="10"/>
      <c r="L45" s="10">
        <f t="shared" ref="L45" si="278">+K45*$D45</f>
        <v>0</v>
      </c>
      <c r="M45" s="10"/>
      <c r="N45" s="10">
        <f t="shared" ref="N45" si="279">+M45*$D45</f>
        <v>0</v>
      </c>
      <c r="O45" s="10"/>
      <c r="P45" s="10">
        <f t="shared" ref="P45" si="280">+O45*$D45</f>
        <v>0</v>
      </c>
      <c r="Q45" s="10"/>
      <c r="R45" s="10">
        <f t="shared" ref="R45" si="281">+Q45*$D45</f>
        <v>0</v>
      </c>
      <c r="S45" s="10"/>
      <c r="T45" s="10">
        <f t="shared" ref="T45" si="282">+S45*$D45</f>
        <v>0</v>
      </c>
      <c r="U45" s="10"/>
      <c r="V45" s="10">
        <f t="shared" ref="V45" si="283">+U45*$D45</f>
        <v>0</v>
      </c>
      <c r="W45" s="10">
        <v>10</v>
      </c>
      <c r="X45" s="10">
        <f t="shared" ref="X45" si="284">+W45*$D45</f>
        <v>75000</v>
      </c>
      <c r="Y45" s="10">
        <v>18</v>
      </c>
      <c r="Z45" s="10">
        <f t="shared" ref="Z45" si="285">+Y45*$D45</f>
        <v>135000</v>
      </c>
      <c r="AA45" s="10"/>
      <c r="AB45" s="10">
        <f t="shared" ref="AB45" si="286">+AA45*$D45</f>
        <v>0</v>
      </c>
      <c r="AC45" s="10"/>
      <c r="AD45" s="10">
        <f t="shared" si="37"/>
        <v>0</v>
      </c>
      <c r="AE45" s="10">
        <f t="shared" si="121"/>
        <v>28</v>
      </c>
      <c r="AF45" s="10">
        <f t="shared" si="168"/>
        <v>210000</v>
      </c>
      <c r="AG45" s="10">
        <f t="shared" si="169"/>
        <v>-13</v>
      </c>
      <c r="AH45" s="10">
        <f t="shared" si="48"/>
        <v>-97500</v>
      </c>
    </row>
    <row r="46" spans="1:34">
      <c r="A46" s="8">
        <v>27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6"/>
        <v>456000</v>
      </c>
      <c r="G46" s="11"/>
      <c r="H46" s="10">
        <f t="shared" ref="H46:H48" si="287">+G46*D46</f>
        <v>0</v>
      </c>
      <c r="I46" s="10"/>
      <c r="J46" s="10">
        <f t="shared" si="37"/>
        <v>0</v>
      </c>
      <c r="K46" s="10"/>
      <c r="L46" s="10">
        <f t="shared" ref="L46" si="288">+K46*$D46</f>
        <v>0</v>
      </c>
      <c r="M46" s="10"/>
      <c r="N46" s="10">
        <f t="shared" ref="N46" si="289">+M46*$D46</f>
        <v>0</v>
      </c>
      <c r="O46" s="10"/>
      <c r="P46" s="10">
        <f t="shared" ref="P46" si="290">+O46*$D46</f>
        <v>0</v>
      </c>
      <c r="Q46" s="10"/>
      <c r="R46" s="10">
        <f t="shared" ref="R46" si="291">+Q46*$D46</f>
        <v>0</v>
      </c>
      <c r="S46" s="10"/>
      <c r="T46" s="10">
        <f t="shared" ref="T46" si="292">+S46*$D46</f>
        <v>0</v>
      </c>
      <c r="U46" s="10">
        <v>12</v>
      </c>
      <c r="V46" s="10">
        <f t="shared" ref="V46" si="293">+U46*$D46</f>
        <v>228000</v>
      </c>
      <c r="W46" s="10"/>
      <c r="X46" s="10">
        <f t="shared" ref="X46" si="294">+W46*$D46</f>
        <v>0</v>
      </c>
      <c r="Y46" s="10">
        <v>12</v>
      </c>
      <c r="Z46" s="10">
        <f t="shared" ref="Z46" si="295">+Y46*$D46</f>
        <v>228000</v>
      </c>
      <c r="AA46" s="10"/>
      <c r="AB46" s="10">
        <f t="shared" ref="AB46" si="296">+AA46*$D46</f>
        <v>0</v>
      </c>
      <c r="AC46" s="10"/>
      <c r="AD46" s="10">
        <f t="shared" si="37"/>
        <v>0</v>
      </c>
      <c r="AE46" s="10">
        <f t="shared" si="121"/>
        <v>24</v>
      </c>
      <c r="AF46" s="10">
        <f t="shared" si="168"/>
        <v>456000</v>
      </c>
      <c r="AG46" s="10">
        <f t="shared" si="169"/>
        <v>0</v>
      </c>
      <c r="AH46" s="10">
        <f t="shared" si="48"/>
        <v>0</v>
      </c>
    </row>
    <row r="47" spans="1:34">
      <c r="A47" s="8">
        <v>28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6"/>
        <v>135000</v>
      </c>
      <c r="G47" s="11"/>
      <c r="H47" s="10">
        <f t="shared" si="287"/>
        <v>0</v>
      </c>
      <c r="I47" s="10"/>
      <c r="J47" s="10">
        <f t="shared" si="37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7"/>
        <v>0</v>
      </c>
      <c r="AE47" s="10">
        <f t="shared" si="121"/>
        <v>3</v>
      </c>
      <c r="AF47" s="10">
        <f t="shared" si="168"/>
        <v>135000</v>
      </c>
      <c r="AG47" s="10">
        <f t="shared" si="169"/>
        <v>0</v>
      </c>
      <c r="AH47" s="10">
        <f t="shared" si="48"/>
        <v>0</v>
      </c>
    </row>
    <row r="48" spans="1:34">
      <c r="A48" s="8">
        <v>29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6"/>
        <v>60000</v>
      </c>
      <c r="G48" s="27"/>
      <c r="H48" s="10">
        <f t="shared" si="287"/>
        <v>0</v>
      </c>
      <c r="I48" s="10"/>
      <c r="J48" s="10">
        <f t="shared" si="37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>
        <v>10</v>
      </c>
      <c r="V48" s="10">
        <f t="shared" ref="V48" si="311">+U48*$D48</f>
        <v>60000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7"/>
        <v>0</v>
      </c>
      <c r="AE48" s="10">
        <f t="shared" si="121"/>
        <v>10</v>
      </c>
      <c r="AF48" s="10">
        <f t="shared" si="168"/>
        <v>60000</v>
      </c>
      <c r="AG48" s="10">
        <f t="shared" si="169"/>
        <v>0</v>
      </c>
      <c r="AH48" s="10">
        <f t="shared" si="48"/>
        <v>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3483528</v>
      </c>
      <c r="W49" s="15"/>
      <c r="X49" s="14">
        <f t="shared" ref="X49" si="321">SUM(X32:X48)</f>
        <v>514900</v>
      </c>
      <c r="Y49" s="15"/>
      <c r="Z49" s="14">
        <f t="shared" ref="Z49" si="322">SUM(Z32:Z48)</f>
        <v>902000</v>
      </c>
      <c r="AA49" s="15"/>
      <c r="AB49" s="14">
        <f t="shared" ref="AB49" si="323">SUM(AB32:AB48)</f>
        <v>0</v>
      </c>
      <c r="AC49" s="15"/>
      <c r="AD49" s="14">
        <f>SUM(AD32:AD48)</f>
        <v>0</v>
      </c>
      <c r="AE49" s="15"/>
      <c r="AF49" s="14">
        <f>SUM(AF32:AF48)</f>
        <v>6253928</v>
      </c>
      <c r="AG49" s="15"/>
      <c r="AH49" s="14">
        <f>SUM(AH32:AH48)</f>
        <v>2026500</v>
      </c>
      <c r="AM49" s="37"/>
    </row>
    <row r="50" spans="1:39">
      <c r="A50" s="8">
        <v>30</v>
      </c>
      <c r="B50" s="17" t="s">
        <v>232</v>
      </c>
      <c r="C50" s="8" t="s">
        <v>57</v>
      </c>
      <c r="D50" s="18">
        <v>30000</v>
      </c>
      <c r="E50" s="18">
        <v>210</v>
      </c>
      <c r="F50" s="10">
        <f t="shared" si="36"/>
        <v>6300000</v>
      </c>
      <c r="G50" s="19"/>
      <c r="H50" s="18">
        <f>+G50*D50</f>
        <v>0</v>
      </c>
      <c r="I50" s="18"/>
      <c r="J50" s="10">
        <f t="shared" si="37"/>
        <v>0</v>
      </c>
      <c r="K50" s="18"/>
      <c r="L50" s="10">
        <f t="shared" ref="L50" si="324">+K50*$D50</f>
        <v>0</v>
      </c>
      <c r="M50" s="18"/>
      <c r="N50" s="10">
        <f t="shared" ref="N50" si="325">+M50*$D50</f>
        <v>0</v>
      </c>
      <c r="O50" s="18">
        <v>210</v>
      </c>
      <c r="P50" s="10">
        <f t="shared" ref="P50" si="326">+O50*$D50</f>
        <v>6300000</v>
      </c>
      <c r="Q50" s="18"/>
      <c r="R50" s="10">
        <f t="shared" ref="R50" si="327">+Q50*$D50</f>
        <v>0</v>
      </c>
      <c r="S50" s="18"/>
      <c r="T50" s="10">
        <f t="shared" ref="T50" si="328">+S50*$D50</f>
        <v>0</v>
      </c>
      <c r="U50" s="18"/>
      <c r="V50" s="10">
        <f t="shared" ref="V50" si="329">+U50*$D50</f>
        <v>0</v>
      </c>
      <c r="W50" s="18">
        <v>55</v>
      </c>
      <c r="X50" s="10">
        <f t="shared" ref="X50" si="330">+W50*$D50</f>
        <v>1650000</v>
      </c>
      <c r="Y50" s="18"/>
      <c r="Z50" s="10">
        <f t="shared" ref="Z50" si="331">+Y50*$D50</f>
        <v>0</v>
      </c>
      <c r="AA50" s="18"/>
      <c r="AB50" s="10">
        <f t="shared" ref="AB50" si="332">+AA50*$D50</f>
        <v>0</v>
      </c>
      <c r="AC50" s="18"/>
      <c r="AD50" s="10">
        <f t="shared" si="37"/>
        <v>0</v>
      </c>
      <c r="AE50" s="10">
        <f t="shared" si="121"/>
        <v>265</v>
      </c>
      <c r="AF50" s="18">
        <f>+AE50*D50</f>
        <v>7950000</v>
      </c>
      <c r="AG50" s="10">
        <f>+E50-AE50</f>
        <v>-55</v>
      </c>
      <c r="AH50" s="10">
        <f t="shared" si="48"/>
        <v>-1650000</v>
      </c>
    </row>
    <row r="51" spans="1:39">
      <c r="A51" s="8">
        <v>31</v>
      </c>
      <c r="B51" s="17" t="s">
        <v>233</v>
      </c>
      <c r="C51" s="8" t="s">
        <v>57</v>
      </c>
      <c r="D51" s="18">
        <v>15000</v>
      </c>
      <c r="E51" s="18">
        <v>215</v>
      </c>
      <c r="F51" s="10">
        <f t="shared" si="36"/>
        <v>3225000</v>
      </c>
      <c r="G51" s="19"/>
      <c r="H51" s="18">
        <f>G51*D51</f>
        <v>0</v>
      </c>
      <c r="I51" s="18"/>
      <c r="J51" s="10">
        <f t="shared" si="37"/>
        <v>0</v>
      </c>
      <c r="K51" s="18"/>
      <c r="L51" s="10">
        <f t="shared" ref="L51" si="333">+K51*$D51</f>
        <v>0</v>
      </c>
      <c r="M51" s="18"/>
      <c r="N51" s="10">
        <f t="shared" ref="N51" si="334">+M51*$D51</f>
        <v>0</v>
      </c>
      <c r="O51" s="18"/>
      <c r="P51" s="10">
        <f t="shared" ref="P51" si="335">+O51*$D51</f>
        <v>0</v>
      </c>
      <c r="Q51" s="18">
        <v>105</v>
      </c>
      <c r="R51" s="10">
        <f t="shared" ref="R51" si="336">+Q51*$D51</f>
        <v>1575000</v>
      </c>
      <c r="S51" s="18"/>
      <c r="T51" s="10">
        <f t="shared" ref="T51" si="337">+S51*$D51</f>
        <v>0</v>
      </c>
      <c r="U51" s="18"/>
      <c r="V51" s="10">
        <f t="shared" ref="V51" si="338">+U51*$D51</f>
        <v>0</v>
      </c>
      <c r="W51" s="18"/>
      <c r="X51" s="10">
        <f t="shared" ref="X51" si="339">+W51*$D51</f>
        <v>0</v>
      </c>
      <c r="Y51" s="18"/>
      <c r="Z51" s="10">
        <f t="shared" ref="Z51" si="340">+Y51*$D51</f>
        <v>0</v>
      </c>
      <c r="AA51" s="18"/>
      <c r="AB51" s="10">
        <f t="shared" ref="AB51" si="341">+AA51*$D51</f>
        <v>0</v>
      </c>
      <c r="AC51" s="18"/>
      <c r="AD51" s="10">
        <f t="shared" si="37"/>
        <v>0</v>
      </c>
      <c r="AE51" s="10">
        <f t="shared" si="121"/>
        <v>105</v>
      </c>
      <c r="AF51" s="18">
        <f>D51*AE51</f>
        <v>1575000</v>
      </c>
      <c r="AG51" s="10">
        <f>+E51-AE51</f>
        <v>110</v>
      </c>
      <c r="AH51" s="10">
        <f t="shared" si="48"/>
        <v>1650000</v>
      </c>
    </row>
    <row r="52" spans="1:39">
      <c r="A52" s="8">
        <v>32</v>
      </c>
      <c r="B52" s="17" t="s">
        <v>156</v>
      </c>
      <c r="C52" s="8" t="s">
        <v>57</v>
      </c>
      <c r="D52" s="18">
        <v>300000</v>
      </c>
      <c r="E52" s="18">
        <v>36</v>
      </c>
      <c r="F52" s="10">
        <f t="shared" si="36"/>
        <v>10800000</v>
      </c>
      <c r="G52" s="19"/>
      <c r="H52" s="18">
        <f t="shared" ref="H52:H53" si="342">G52*D52</f>
        <v>0</v>
      </c>
      <c r="I52" s="18"/>
      <c r="J52" s="10">
        <f t="shared" si="37"/>
        <v>0</v>
      </c>
      <c r="K52" s="18"/>
      <c r="L52" s="10">
        <f t="shared" ref="L52" si="343">+K52*$D52</f>
        <v>0</v>
      </c>
      <c r="M52" s="18"/>
      <c r="N52" s="10">
        <f t="shared" ref="N52" si="344">+M52*$D52</f>
        <v>0</v>
      </c>
      <c r="O52" s="18"/>
      <c r="P52" s="10">
        <f t="shared" ref="P52" si="345">+O52*$D52</f>
        <v>0</v>
      </c>
      <c r="Q52" s="18"/>
      <c r="R52" s="10">
        <f t="shared" ref="R52" si="346">+Q52*$D52</f>
        <v>0</v>
      </c>
      <c r="S52" s="18">
        <v>36</v>
      </c>
      <c r="T52" s="10">
        <f t="shared" ref="T52" si="347">+S52*$D52</f>
        <v>10800000</v>
      </c>
      <c r="U52" s="18"/>
      <c r="V52" s="10">
        <f t="shared" ref="V52" si="348">+U52*$D52</f>
        <v>0</v>
      </c>
      <c r="W52" s="18"/>
      <c r="X52" s="10">
        <f t="shared" ref="X52" si="349">+W52*$D52</f>
        <v>0</v>
      </c>
      <c r="Y52" s="18"/>
      <c r="Z52" s="10">
        <f t="shared" ref="Z52" si="350">+Y52*$D52</f>
        <v>0</v>
      </c>
      <c r="AA52" s="18"/>
      <c r="AB52" s="10">
        <f t="shared" ref="AB52" si="351">+AA52*$D52</f>
        <v>0</v>
      </c>
      <c r="AC52" s="18"/>
      <c r="AD52" s="10">
        <f t="shared" si="37"/>
        <v>0</v>
      </c>
      <c r="AE52" s="10">
        <f t="shared" si="121"/>
        <v>36</v>
      </c>
      <c r="AF52" s="18">
        <f>D52*AE52</f>
        <v>10800000</v>
      </c>
      <c r="AG52" s="10">
        <f>+E52-AE52</f>
        <v>0</v>
      </c>
      <c r="AH52" s="10">
        <f t="shared" si="48"/>
        <v>0</v>
      </c>
    </row>
    <row r="53" spans="1:39">
      <c r="A53" s="8">
        <v>33</v>
      </c>
      <c r="B53" s="17" t="s">
        <v>234</v>
      </c>
      <c r="C53" s="8" t="s">
        <v>57</v>
      </c>
      <c r="D53" s="18">
        <v>700000</v>
      </c>
      <c r="E53" s="18">
        <v>5</v>
      </c>
      <c r="F53" s="10">
        <f t="shared" si="36"/>
        <v>3500000</v>
      </c>
      <c r="G53" s="19"/>
      <c r="H53" s="18">
        <f t="shared" si="342"/>
        <v>0</v>
      </c>
      <c r="I53" s="18"/>
      <c r="J53" s="10">
        <f t="shared" si="37"/>
        <v>0</v>
      </c>
      <c r="K53" s="18"/>
      <c r="L53" s="10">
        <f t="shared" ref="L53:L54" si="352">+K53*$D53</f>
        <v>0</v>
      </c>
      <c r="M53" s="18"/>
      <c r="N53" s="10">
        <f t="shared" ref="N53:N54" si="353">+M53*$D53</f>
        <v>0</v>
      </c>
      <c r="O53" s="18"/>
      <c r="P53" s="10">
        <f t="shared" ref="P53:P54" si="354">+O53*$D53</f>
        <v>0</v>
      </c>
      <c r="Q53" s="18"/>
      <c r="R53" s="10">
        <f t="shared" ref="R53:R54" si="355">+Q53*$D53</f>
        <v>0</v>
      </c>
      <c r="S53" s="18">
        <v>5</v>
      </c>
      <c r="T53" s="10">
        <f t="shared" ref="T53:T54" si="356">+S53*$D53</f>
        <v>3500000</v>
      </c>
      <c r="U53" s="18"/>
      <c r="V53" s="10">
        <f t="shared" ref="V53:V54" si="357">+U53*$D53</f>
        <v>0</v>
      </c>
      <c r="W53" s="18"/>
      <c r="X53" s="10">
        <f t="shared" ref="X53:X54" si="358">+W53*$D53</f>
        <v>0</v>
      </c>
      <c r="Y53" s="18"/>
      <c r="Z53" s="10">
        <f t="shared" ref="Z53:Z54" si="359">+Y53*$D53</f>
        <v>0</v>
      </c>
      <c r="AA53" s="18"/>
      <c r="AB53" s="10">
        <f t="shared" ref="AB53:AB54" si="360">+AA53*$D53</f>
        <v>0</v>
      </c>
      <c r="AC53" s="18"/>
      <c r="AD53" s="10">
        <f t="shared" si="37"/>
        <v>0</v>
      </c>
      <c r="AE53" s="10">
        <f t="shared" si="121"/>
        <v>5</v>
      </c>
      <c r="AF53" s="18">
        <f>D53*AE53</f>
        <v>3500000</v>
      </c>
      <c r="AG53" s="10">
        <f>+E53-AE53</f>
        <v>0</v>
      </c>
      <c r="AH53" s="10">
        <f t="shared" si="48"/>
        <v>0</v>
      </c>
    </row>
    <row r="54" spans="1:39">
      <c r="A54" s="8">
        <v>34</v>
      </c>
      <c r="B54" s="17" t="s">
        <v>255</v>
      </c>
      <c r="C54" s="8" t="s">
        <v>256</v>
      </c>
      <c r="D54" s="18">
        <v>75000</v>
      </c>
      <c r="E54" s="18">
        <v>121</v>
      </c>
      <c r="F54" s="10">
        <f t="shared" si="36"/>
        <v>9075000</v>
      </c>
      <c r="G54" s="19"/>
      <c r="H54" s="18"/>
      <c r="I54" s="18"/>
      <c r="J54" s="10">
        <f t="shared" si="37"/>
        <v>0</v>
      </c>
      <c r="K54" s="18"/>
      <c r="L54" s="10">
        <f t="shared" si="352"/>
        <v>0</v>
      </c>
      <c r="M54" s="18"/>
      <c r="N54" s="10">
        <f t="shared" si="353"/>
        <v>0</v>
      </c>
      <c r="O54" s="18"/>
      <c r="P54" s="10">
        <f t="shared" si="354"/>
        <v>0</v>
      </c>
      <c r="Q54" s="18">
        <v>121</v>
      </c>
      <c r="R54" s="10">
        <f t="shared" si="355"/>
        <v>9075000</v>
      </c>
      <c r="S54" s="18"/>
      <c r="T54" s="10">
        <f t="shared" si="356"/>
        <v>0</v>
      </c>
      <c r="U54" s="18"/>
      <c r="V54" s="10">
        <f t="shared" si="357"/>
        <v>0</v>
      </c>
      <c r="W54" s="18"/>
      <c r="X54" s="10">
        <f t="shared" si="358"/>
        <v>0</v>
      </c>
      <c r="Y54" s="18"/>
      <c r="Z54" s="10">
        <f t="shared" si="359"/>
        <v>0</v>
      </c>
      <c r="AA54" s="18"/>
      <c r="AB54" s="10">
        <f t="shared" si="360"/>
        <v>0</v>
      </c>
      <c r="AC54" s="18"/>
      <c r="AD54" s="10">
        <f t="shared" si="37"/>
        <v>0</v>
      </c>
      <c r="AE54" s="10">
        <f t="shared" ref="AE54" si="361">+G54+I54+K54+M54+O54+Q54+S54+U54+W54+Y54+AA54+AC54</f>
        <v>121</v>
      </c>
      <c r="AF54" s="18">
        <f>D54*AE54</f>
        <v>9075000</v>
      </c>
      <c r="AG54" s="10">
        <f>+E54-AE54</f>
        <v>0</v>
      </c>
      <c r="AH54" s="10">
        <f t="shared" ref="AH54" si="362">+AG54*$D54</f>
        <v>0</v>
      </c>
    </row>
    <row r="55" spans="1:39">
      <c r="A55" s="12" t="s">
        <v>26</v>
      </c>
      <c r="B55" s="13" t="s">
        <v>46</v>
      </c>
      <c r="C55" s="12"/>
      <c r="D55" s="14"/>
      <c r="E55" s="14"/>
      <c r="F55" s="14">
        <f>SUM(F50:F54)</f>
        <v>32900000</v>
      </c>
      <c r="G55" s="15"/>
      <c r="H55" s="14">
        <f>SUM(H50:H54)</f>
        <v>0</v>
      </c>
      <c r="I55" s="15"/>
      <c r="J55" s="14">
        <f>SUM(J50:J54)</f>
        <v>0</v>
      </c>
      <c r="K55" s="15"/>
      <c r="L55" s="14">
        <f>SUM(L50:L51)</f>
        <v>0</v>
      </c>
      <c r="M55" s="15"/>
      <c r="N55" s="14">
        <f>SUM(N50:N51)</f>
        <v>0</v>
      </c>
      <c r="O55" s="15"/>
      <c r="P55" s="14">
        <f>SUM(P50:P51)</f>
        <v>6300000</v>
      </c>
      <c r="Q55" s="15"/>
      <c r="R55" s="14">
        <f>SUM(R50:R54)</f>
        <v>10650000</v>
      </c>
      <c r="S55" s="15"/>
      <c r="T55" s="14">
        <f>SUM(T50:T54)</f>
        <v>14300000</v>
      </c>
      <c r="U55" s="15"/>
      <c r="V55" s="14">
        <f>SUM(V50:V51)</f>
        <v>0</v>
      </c>
      <c r="W55" s="15"/>
      <c r="X55" s="14">
        <f>SUM(X50:X51)</f>
        <v>1650000</v>
      </c>
      <c r="Y55" s="15"/>
      <c r="Z55" s="14">
        <f>SUM(Z50:Z51)</f>
        <v>0</v>
      </c>
      <c r="AA55" s="15"/>
      <c r="AB55" s="14">
        <f>SUM(AB50:AB51)</f>
        <v>0</v>
      </c>
      <c r="AC55" s="15"/>
      <c r="AD55" s="14">
        <f>SUM(AD50:AD51)</f>
        <v>0</v>
      </c>
      <c r="AE55" s="15"/>
      <c r="AF55" s="14">
        <f>SUM(AF50:AF54)</f>
        <v>32900000</v>
      </c>
      <c r="AG55" s="15"/>
      <c r="AH55" s="14">
        <f>SUM(AH50:AH54)</f>
        <v>0</v>
      </c>
    </row>
    <row r="56" spans="1:39">
      <c r="A56" s="12" t="s">
        <v>27</v>
      </c>
      <c r="B56" s="13" t="s">
        <v>81</v>
      </c>
      <c r="C56" s="12"/>
      <c r="D56" s="14"/>
      <c r="E56" s="14"/>
      <c r="F56" s="14">
        <f>+F49+F31+F25+F55</f>
        <v>59588578</v>
      </c>
      <c r="G56" s="15"/>
      <c r="H56" s="14">
        <f>+H49+H31+H25+H55</f>
        <v>0</v>
      </c>
      <c r="I56" s="15"/>
      <c r="J56" s="14">
        <f>+J49+J31+J25+J55</f>
        <v>0</v>
      </c>
      <c r="K56" s="15"/>
      <c r="L56" s="14">
        <f>+L49+L31+L25+L55</f>
        <v>0</v>
      </c>
      <c r="M56" s="15"/>
      <c r="N56" s="14">
        <f>+N49+N31+N25+N55</f>
        <v>0</v>
      </c>
      <c r="O56" s="15"/>
      <c r="P56" s="14">
        <f>+P49+P31+P25+P55</f>
        <v>6300000</v>
      </c>
      <c r="Q56" s="15"/>
      <c r="R56" s="14">
        <f>+R49+R31+R25+R55</f>
        <v>14676500</v>
      </c>
      <c r="S56" s="15"/>
      <c r="T56" s="14">
        <f>+T49+T31+T25+T55</f>
        <v>15920500</v>
      </c>
      <c r="U56" s="15"/>
      <c r="V56" s="14">
        <f>+V49+V31+V25+V55</f>
        <v>15611828</v>
      </c>
      <c r="W56" s="15"/>
      <c r="X56" s="14">
        <f>+X49+X31+X25+X55</f>
        <v>4844000</v>
      </c>
      <c r="Y56" s="15"/>
      <c r="Z56" s="14">
        <f>+Z49+Z31+Z25+Z55</f>
        <v>1106000</v>
      </c>
      <c r="AA56" s="15"/>
      <c r="AB56" s="14">
        <f>+AB49+AB31+AB25+AB55</f>
        <v>0</v>
      </c>
      <c r="AC56" s="15"/>
      <c r="AD56" s="14">
        <f>+AD49+AD31+AD25+AD55</f>
        <v>0</v>
      </c>
      <c r="AE56" s="15"/>
      <c r="AF56" s="14">
        <f>+AF49+AF31+AF25+AF55</f>
        <v>58458828</v>
      </c>
      <c r="AG56" s="15"/>
      <c r="AH56" s="14">
        <f>+AH49+AH31+AH25+AH55</f>
        <v>1129750</v>
      </c>
      <c r="AM56" s="37"/>
    </row>
    <row r="57" spans="1:39">
      <c r="A57" s="8">
        <v>35</v>
      </c>
      <c r="B57" s="9" t="s">
        <v>16</v>
      </c>
      <c r="C57" s="8" t="s">
        <v>54</v>
      </c>
      <c r="D57" s="11">
        <v>50000</v>
      </c>
      <c r="E57" s="10">
        <v>30</v>
      </c>
      <c r="F57" s="10">
        <f t="shared" ref="F57:F71" si="363">+E57*D57</f>
        <v>1500000</v>
      </c>
      <c r="G57" s="11"/>
      <c r="H57" s="10">
        <f>+G57*D57</f>
        <v>0</v>
      </c>
      <c r="I57" s="10"/>
      <c r="J57" s="10">
        <f t="shared" ref="J57:AD59" si="364">+I57*$D57</f>
        <v>0</v>
      </c>
      <c r="K57" s="10"/>
      <c r="L57" s="10">
        <f t="shared" ref="L57" si="365">+K57*$D57</f>
        <v>0</v>
      </c>
      <c r="M57" s="10"/>
      <c r="N57" s="10">
        <f t="shared" ref="N57" si="366">+M57*$D57</f>
        <v>0</v>
      </c>
      <c r="O57" s="10">
        <v>30</v>
      </c>
      <c r="P57" s="10">
        <f t="shared" ref="P57" si="367">+O57*$D57</f>
        <v>1500000</v>
      </c>
      <c r="Q57" s="10"/>
      <c r="R57" s="10">
        <f t="shared" ref="R57" si="368">+Q57*$D57</f>
        <v>0</v>
      </c>
      <c r="S57" s="10"/>
      <c r="T57" s="10">
        <f t="shared" ref="T57" si="369">+S57*$D57</f>
        <v>0</v>
      </c>
      <c r="U57" s="10"/>
      <c r="V57" s="10">
        <f t="shared" ref="V57" si="370">+U57*$D57</f>
        <v>0</v>
      </c>
      <c r="W57" s="10"/>
      <c r="X57" s="10">
        <f t="shared" ref="X57" si="371">+W57*$D57</f>
        <v>0</v>
      </c>
      <c r="Y57" s="10"/>
      <c r="Z57" s="10">
        <f t="shared" ref="Z57" si="372">+Y57*$D57</f>
        <v>0</v>
      </c>
      <c r="AA57" s="10"/>
      <c r="AB57" s="10">
        <f t="shared" ref="AB57" si="373">+AA57*$D57</f>
        <v>0</v>
      </c>
      <c r="AC57" s="10"/>
      <c r="AD57" s="10">
        <f t="shared" si="364"/>
        <v>0</v>
      </c>
      <c r="AE57" s="10">
        <f t="shared" ref="AE57:AE71" si="374">+G57+I57+K57+M57+O57+Q57+S57+U57+W57+Y57+AA57+AC57</f>
        <v>30</v>
      </c>
      <c r="AF57" s="10">
        <f>+AE57*D57</f>
        <v>1500000</v>
      </c>
      <c r="AG57" s="10">
        <f>+E57-AE57</f>
        <v>0</v>
      </c>
      <c r="AH57" s="10">
        <f t="shared" ref="AH57:AH71" si="375">+AG57*$D57</f>
        <v>0</v>
      </c>
    </row>
    <row r="58" spans="1:39">
      <c r="A58" s="8">
        <v>36</v>
      </c>
      <c r="B58" s="9" t="s">
        <v>17</v>
      </c>
      <c r="C58" s="8" t="s">
        <v>54</v>
      </c>
      <c r="D58" s="11">
        <v>35000</v>
      </c>
      <c r="E58" s="10">
        <v>40</v>
      </c>
      <c r="F58" s="10">
        <f t="shared" si="363"/>
        <v>1400000</v>
      </c>
      <c r="G58" s="11"/>
      <c r="H58" s="10">
        <f>+G58*D58</f>
        <v>0</v>
      </c>
      <c r="I58" s="10"/>
      <c r="J58" s="10">
        <f t="shared" si="364"/>
        <v>0</v>
      </c>
      <c r="K58" s="10"/>
      <c r="L58" s="10">
        <f t="shared" ref="L58" si="376">+K58*$D58</f>
        <v>0</v>
      </c>
      <c r="M58" s="10"/>
      <c r="N58" s="10">
        <f t="shared" ref="N58" si="377">+M58*$D58</f>
        <v>0</v>
      </c>
      <c r="O58" s="10"/>
      <c r="P58" s="10">
        <f t="shared" ref="P58" si="378">+O58*$D58</f>
        <v>0</v>
      </c>
      <c r="Q58" s="10"/>
      <c r="R58" s="10">
        <f t="shared" ref="R58" si="379">+Q58*$D58</f>
        <v>0</v>
      </c>
      <c r="S58" s="10"/>
      <c r="T58" s="10">
        <f t="shared" ref="T58" si="380">+S58*$D58</f>
        <v>0</v>
      </c>
      <c r="U58" s="10"/>
      <c r="V58" s="10">
        <f t="shared" ref="V58" si="381">+U58*$D58</f>
        <v>0</v>
      </c>
      <c r="W58" s="10"/>
      <c r="X58" s="10">
        <f t="shared" ref="X58" si="382">+W58*$D58</f>
        <v>0</v>
      </c>
      <c r="Y58" s="10">
        <v>40</v>
      </c>
      <c r="Z58" s="10">
        <f t="shared" ref="Z58" si="383">+Y58*$D58</f>
        <v>1400000</v>
      </c>
      <c r="AA58" s="10"/>
      <c r="AB58" s="10">
        <f t="shared" ref="AB58" si="384">+AA58*$D58</f>
        <v>0</v>
      </c>
      <c r="AC58" s="10"/>
      <c r="AD58" s="10">
        <f t="shared" si="364"/>
        <v>0</v>
      </c>
      <c r="AE58" s="10">
        <f t="shared" si="374"/>
        <v>40</v>
      </c>
      <c r="AF58" s="10">
        <f>+AE58*D58</f>
        <v>1400000</v>
      </c>
      <c r="AG58" s="10">
        <f>+E58-AE58</f>
        <v>0</v>
      </c>
      <c r="AH58" s="10">
        <f t="shared" si="375"/>
        <v>0</v>
      </c>
    </row>
    <row r="59" spans="1:39">
      <c r="A59" s="8">
        <v>37</v>
      </c>
      <c r="B59" s="20" t="s">
        <v>5</v>
      </c>
      <c r="C59" s="8" t="s">
        <v>53</v>
      </c>
      <c r="D59" s="10">
        <v>54800</v>
      </c>
      <c r="E59" s="10">
        <v>858</v>
      </c>
      <c r="F59" s="10">
        <f t="shared" si="363"/>
        <v>47018400</v>
      </c>
      <c r="G59" s="11">
        <v>176</v>
      </c>
      <c r="H59" s="10">
        <f>+G59*D59</f>
        <v>9644800</v>
      </c>
      <c r="I59" s="10">
        <v>112</v>
      </c>
      <c r="J59" s="10">
        <f t="shared" si="364"/>
        <v>6137600</v>
      </c>
      <c r="K59" s="10">
        <v>126</v>
      </c>
      <c r="L59" s="10">
        <f t="shared" ref="L59" si="385">+K59*$D59</f>
        <v>6904800</v>
      </c>
      <c r="M59" s="10">
        <v>140</v>
      </c>
      <c r="N59" s="10">
        <f t="shared" ref="N59" si="386">+M59*$D59</f>
        <v>7672000</v>
      </c>
      <c r="O59" s="10"/>
      <c r="P59" s="10">
        <f t="shared" ref="P59" si="387">+O59*$D59</f>
        <v>0</v>
      </c>
      <c r="Q59" s="10"/>
      <c r="R59" s="10">
        <f t="shared" ref="R59" si="388">+Q59*$D59</f>
        <v>0</v>
      </c>
      <c r="S59" s="10"/>
      <c r="T59" s="10">
        <f t="shared" ref="T59" si="389">+S59*$D59</f>
        <v>0</v>
      </c>
      <c r="U59" s="10"/>
      <c r="V59" s="10">
        <f t="shared" ref="V59" si="390">+U59*$D59</f>
        <v>0</v>
      </c>
      <c r="W59" s="10"/>
      <c r="X59" s="10">
        <f t="shared" ref="X59" si="391">+W59*$D59</f>
        <v>0</v>
      </c>
      <c r="Y59" s="10"/>
      <c r="Z59" s="10">
        <f t="shared" ref="Z59" si="392">+Y59*$D59</f>
        <v>0</v>
      </c>
      <c r="AA59" s="10"/>
      <c r="AB59" s="10">
        <f t="shared" ref="AB59:AB60" si="393">+AA59*$D59</f>
        <v>0</v>
      </c>
      <c r="AC59" s="10"/>
      <c r="AD59" s="10">
        <f t="shared" si="364"/>
        <v>0</v>
      </c>
      <c r="AE59" s="10">
        <f t="shared" si="374"/>
        <v>554</v>
      </c>
      <c r="AF59" s="10">
        <f>+AE59*D59</f>
        <v>30359200</v>
      </c>
      <c r="AG59" s="10">
        <f>+E59-AE59</f>
        <v>304</v>
      </c>
      <c r="AH59" s="10">
        <f t="shared" si="375"/>
        <v>16659200</v>
      </c>
    </row>
    <row r="60" spans="1:39">
      <c r="A60" s="8">
        <v>38</v>
      </c>
      <c r="B60" s="9" t="s">
        <v>78</v>
      </c>
      <c r="C60" s="8" t="s">
        <v>53</v>
      </c>
      <c r="D60" s="10">
        <v>17000</v>
      </c>
      <c r="E60" s="10">
        <v>3559</v>
      </c>
      <c r="F60" s="10">
        <f t="shared" si="363"/>
        <v>60503000</v>
      </c>
      <c r="G60" s="11"/>
      <c r="H60" s="10">
        <f>+G60*D60</f>
        <v>0</v>
      </c>
      <c r="I60" s="10"/>
      <c r="J60" s="10">
        <f>+I60*$D60</f>
        <v>0</v>
      </c>
      <c r="K60" s="10"/>
      <c r="L60" s="10">
        <f t="shared" ref="L60" si="394">+K60*$D60</f>
        <v>0</v>
      </c>
      <c r="M60" s="10"/>
      <c r="N60" s="10">
        <f t="shared" ref="N60" si="395">+M60*$D60</f>
        <v>0</v>
      </c>
      <c r="O60" s="10">
        <v>409</v>
      </c>
      <c r="P60" s="10">
        <f t="shared" ref="P60" si="396">+O60*$D60</f>
        <v>6953000</v>
      </c>
      <c r="Q60" s="10">
        <v>693</v>
      </c>
      <c r="R60" s="10">
        <f t="shared" ref="R60" si="397">+Q60*$D60</f>
        <v>11781000</v>
      </c>
      <c r="S60" s="10">
        <v>582</v>
      </c>
      <c r="T60" s="10">
        <f t="shared" ref="T60" si="398">+S60*$D60</f>
        <v>9894000</v>
      </c>
      <c r="U60" s="10">
        <v>511</v>
      </c>
      <c r="V60" s="10">
        <f t="shared" ref="V60" si="399">+U60*$D60</f>
        <v>8687000</v>
      </c>
      <c r="W60" s="10">
        <v>344</v>
      </c>
      <c r="X60" s="10">
        <f t="shared" ref="X60" si="400">+W60*$D60</f>
        <v>5848000</v>
      </c>
      <c r="Y60" s="10">
        <v>244</v>
      </c>
      <c r="Z60" s="10">
        <f t="shared" ref="Z60" si="401">+Y60*$D60</f>
        <v>4148000</v>
      </c>
      <c r="AA60" s="10"/>
      <c r="AB60" s="10">
        <f t="shared" si="393"/>
        <v>0</v>
      </c>
      <c r="AC60" s="10"/>
      <c r="AD60" s="10">
        <f>+AC60*$D60</f>
        <v>0</v>
      </c>
      <c r="AE60" s="10">
        <f t="shared" si="374"/>
        <v>2783</v>
      </c>
      <c r="AF60" s="10">
        <f>+AE60*D60</f>
        <v>47311000</v>
      </c>
      <c r="AG60" s="10">
        <f>+E60-AE60</f>
        <v>776</v>
      </c>
      <c r="AH60" s="10">
        <f t="shared" si="375"/>
        <v>13192000</v>
      </c>
    </row>
    <row r="61" spans="1:39">
      <c r="A61" s="12" t="s">
        <v>28</v>
      </c>
      <c r="B61" s="13" t="s">
        <v>0</v>
      </c>
      <c r="C61" s="21"/>
      <c r="D61" s="14"/>
      <c r="E61" s="14"/>
      <c r="F61" s="14">
        <f>SUM(F57:F60)</f>
        <v>110421400</v>
      </c>
      <c r="G61" s="15"/>
      <c r="H61" s="14">
        <f>SUM(H57:H60)</f>
        <v>9644800</v>
      </c>
      <c r="I61" s="15"/>
      <c r="J61" s="14">
        <f>SUM(J57:J60)</f>
        <v>6137600</v>
      </c>
      <c r="K61" s="15"/>
      <c r="L61" s="14">
        <f t="shared" ref="L61" si="402">SUM(L57:L60)</f>
        <v>6904800</v>
      </c>
      <c r="M61" s="15"/>
      <c r="N61" s="14">
        <f t="shared" ref="N61" si="403">SUM(N57:N60)</f>
        <v>7672000</v>
      </c>
      <c r="O61" s="15"/>
      <c r="P61" s="14">
        <f t="shared" ref="P61" si="404">SUM(P57:P60)</f>
        <v>8453000</v>
      </c>
      <c r="Q61" s="15"/>
      <c r="R61" s="14">
        <f t="shared" ref="R61" si="405">SUM(R57:R60)</f>
        <v>11781000</v>
      </c>
      <c r="S61" s="15"/>
      <c r="T61" s="14">
        <f t="shared" ref="T61" si="406">SUM(T57:T60)</f>
        <v>9894000</v>
      </c>
      <c r="U61" s="15"/>
      <c r="V61" s="14">
        <f t="shared" ref="V61" si="407">SUM(V57:V60)</f>
        <v>8687000</v>
      </c>
      <c r="W61" s="15"/>
      <c r="X61" s="14">
        <f t="shared" ref="X61" si="408">SUM(X57:X60)</f>
        <v>5848000</v>
      </c>
      <c r="Y61" s="15"/>
      <c r="Z61" s="14">
        <f t="shared" ref="Z61" si="409">SUM(Z57:Z60)</f>
        <v>5548000</v>
      </c>
      <c r="AA61" s="15"/>
      <c r="AB61" s="14">
        <f t="shared" ref="AB61" si="410">SUM(AB57:AB60)</f>
        <v>0</v>
      </c>
      <c r="AC61" s="15"/>
      <c r="AD61" s="14">
        <f>SUM(AD57:AD60)</f>
        <v>0</v>
      </c>
      <c r="AE61" s="15"/>
      <c r="AF61" s="14">
        <f>SUM(AF57:AF60)</f>
        <v>80570200</v>
      </c>
      <c r="AG61" s="15"/>
      <c r="AH61" s="14">
        <f>SUM(AH57:AH60)</f>
        <v>29851200</v>
      </c>
      <c r="AM61" s="37"/>
    </row>
    <row r="62" spans="1:39">
      <c r="A62" s="8">
        <v>39</v>
      </c>
      <c r="B62" s="9" t="s">
        <v>77</v>
      </c>
      <c r="C62" s="8" t="s">
        <v>75</v>
      </c>
      <c r="D62" s="10">
        <v>500</v>
      </c>
      <c r="E62" s="10">
        <v>8940</v>
      </c>
      <c r="F62" s="10">
        <f t="shared" si="363"/>
        <v>4470000</v>
      </c>
      <c r="G62" s="10"/>
      <c r="H62" s="10">
        <f>D62*G62</f>
        <v>0</v>
      </c>
      <c r="I62" s="10"/>
      <c r="J62" s="10">
        <f>+I62*$D62</f>
        <v>0</v>
      </c>
      <c r="K62" s="10"/>
      <c r="L62" s="10">
        <f t="shared" ref="L62" si="411">+K62*$D62</f>
        <v>0</v>
      </c>
      <c r="M62" s="10"/>
      <c r="N62" s="10">
        <f t="shared" ref="N62" si="412">+M62*$D62</f>
        <v>0</v>
      </c>
      <c r="O62" s="10">
        <v>1152</v>
      </c>
      <c r="P62" s="10">
        <f t="shared" ref="P62" si="413">+O62*$D62</f>
        <v>576000</v>
      </c>
      <c r="Q62" s="10">
        <v>720</v>
      </c>
      <c r="R62" s="10">
        <f t="shared" ref="R62" si="414">+Q62*$D62</f>
        <v>360000</v>
      </c>
      <c r="S62" s="10">
        <v>241</v>
      </c>
      <c r="T62" s="10">
        <f t="shared" ref="T62" si="415">+S62*$D62</f>
        <v>120500</v>
      </c>
      <c r="U62" s="10">
        <f>559+559</f>
        <v>1118</v>
      </c>
      <c r="V62" s="10">
        <f t="shared" ref="V62" si="416">+U62*$D62</f>
        <v>559000</v>
      </c>
      <c r="W62" s="10">
        <v>2245</v>
      </c>
      <c r="X62" s="10">
        <f t="shared" ref="X62" si="417">+W62*$D62</f>
        <v>1122500</v>
      </c>
      <c r="Y62" s="10">
        <v>3464</v>
      </c>
      <c r="Z62" s="10">
        <f t="shared" ref="Z62" si="418">+Y62*$D62</f>
        <v>1732000</v>
      </c>
      <c r="AA62" s="10"/>
      <c r="AB62" s="10">
        <f t="shared" ref="AB62" si="419">+AA62*$D62</f>
        <v>0</v>
      </c>
      <c r="AC62" s="10"/>
      <c r="AD62" s="10">
        <f>+AC62*$D62</f>
        <v>0</v>
      </c>
      <c r="AE62" s="10">
        <f t="shared" si="374"/>
        <v>8940</v>
      </c>
      <c r="AF62" s="10">
        <f t="shared" ref="AF62:AF67" si="420">+AE62*D62</f>
        <v>4470000</v>
      </c>
      <c r="AG62" s="10">
        <f t="shared" ref="AG62:AG67" si="421">+E62-AE62</f>
        <v>0</v>
      </c>
      <c r="AH62" s="10">
        <f t="shared" si="375"/>
        <v>0</v>
      </c>
    </row>
    <row r="63" spans="1:39">
      <c r="A63" s="8">
        <v>40</v>
      </c>
      <c r="B63" s="17" t="s">
        <v>76</v>
      </c>
      <c r="C63" s="8" t="s">
        <v>75</v>
      </c>
      <c r="D63" s="10">
        <v>500</v>
      </c>
      <c r="E63" s="10">
        <v>3893</v>
      </c>
      <c r="F63" s="10">
        <f t="shared" si="363"/>
        <v>1946500</v>
      </c>
      <c r="G63" s="11"/>
      <c r="H63" s="10">
        <f>+G63*D63</f>
        <v>0</v>
      </c>
      <c r="I63" s="10"/>
      <c r="J63" s="10">
        <f t="shared" ref="J63:AD71" si="422">+I63*$D63</f>
        <v>0</v>
      </c>
      <c r="K63" s="10"/>
      <c r="L63" s="10">
        <f t="shared" ref="L63" si="423">+K63*$D63</f>
        <v>0</v>
      </c>
      <c r="M63" s="10"/>
      <c r="N63" s="10">
        <f t="shared" ref="N63" si="424">+M63*$D63</f>
        <v>0</v>
      </c>
      <c r="O63" s="10">
        <v>603</v>
      </c>
      <c r="P63" s="10">
        <f t="shared" ref="P63" si="425">+O63*$D63</f>
        <v>301500</v>
      </c>
      <c r="Q63" s="10">
        <v>148</v>
      </c>
      <c r="R63" s="10">
        <f t="shared" ref="R63" si="426">+Q63*$D63</f>
        <v>74000</v>
      </c>
      <c r="S63" s="10">
        <v>1354</v>
      </c>
      <c r="T63" s="10">
        <f t="shared" ref="T63" si="427">+S63*$D63</f>
        <v>677000</v>
      </c>
      <c r="U63" s="10">
        <v>186</v>
      </c>
      <c r="V63" s="10">
        <f t="shared" ref="V63" si="428">+U63*$D63</f>
        <v>93000</v>
      </c>
      <c r="W63" s="10">
        <v>1146</v>
      </c>
      <c r="X63" s="10">
        <f t="shared" ref="X63" si="429">+W63*$D63</f>
        <v>573000</v>
      </c>
      <c r="Y63" s="10"/>
      <c r="Z63" s="10">
        <f t="shared" ref="Z63" si="430">+Y63*$D63</f>
        <v>0</v>
      </c>
      <c r="AA63" s="10"/>
      <c r="AB63" s="10">
        <f t="shared" ref="AB63" si="431">+AA63*$D63</f>
        <v>0</v>
      </c>
      <c r="AC63" s="10"/>
      <c r="AD63" s="10">
        <f t="shared" si="422"/>
        <v>0</v>
      </c>
      <c r="AE63" s="10">
        <f t="shared" si="374"/>
        <v>3437</v>
      </c>
      <c r="AF63" s="10">
        <f t="shared" si="420"/>
        <v>1718500</v>
      </c>
      <c r="AG63" s="10">
        <f t="shared" si="421"/>
        <v>456</v>
      </c>
      <c r="AH63" s="10">
        <f t="shared" si="375"/>
        <v>228000</v>
      </c>
    </row>
    <row r="64" spans="1:39">
      <c r="A64" s="8">
        <v>41</v>
      </c>
      <c r="B64" s="17" t="s">
        <v>74</v>
      </c>
      <c r="C64" s="8" t="s">
        <v>75</v>
      </c>
      <c r="D64" s="10">
        <v>500</v>
      </c>
      <c r="E64" s="10">
        <v>6777</v>
      </c>
      <c r="F64" s="10">
        <f t="shared" si="363"/>
        <v>3388500</v>
      </c>
      <c r="G64" s="11"/>
      <c r="H64" s="10">
        <f>+G64*D64</f>
        <v>0</v>
      </c>
      <c r="I64" s="10"/>
      <c r="J64" s="10">
        <f t="shared" si="422"/>
        <v>0</v>
      </c>
      <c r="K64" s="10"/>
      <c r="L64" s="10">
        <f t="shared" ref="L64" si="432">+K64*$D64</f>
        <v>0</v>
      </c>
      <c r="M64" s="10"/>
      <c r="N64" s="10">
        <f t="shared" ref="N64" si="433">+M64*$D64</f>
        <v>0</v>
      </c>
      <c r="O64" s="10">
        <v>2619</v>
      </c>
      <c r="P64" s="10">
        <f t="shared" ref="P64" si="434">+O64*$D64</f>
        <v>1309500</v>
      </c>
      <c r="Q64" s="10">
        <v>2002</v>
      </c>
      <c r="R64" s="10">
        <f t="shared" ref="R64" si="435">+Q64*$D64</f>
        <v>1001000</v>
      </c>
      <c r="S64" s="10">
        <v>2612</v>
      </c>
      <c r="T64" s="10">
        <f t="shared" ref="T64" si="436">+S64*$D64</f>
        <v>1306000</v>
      </c>
      <c r="U64" s="10"/>
      <c r="V64" s="10">
        <f t="shared" ref="V64" si="437">+U64*$D64</f>
        <v>0</v>
      </c>
      <c r="W64" s="10"/>
      <c r="X64" s="10">
        <f t="shared" ref="X64" si="438">+W64*$D64</f>
        <v>0</v>
      </c>
      <c r="Y64" s="10"/>
      <c r="Z64" s="10">
        <f t="shared" ref="Z64" si="439">+Y64*$D64</f>
        <v>0</v>
      </c>
      <c r="AA64" s="10"/>
      <c r="AB64" s="10">
        <f t="shared" ref="AB64" si="440">+AA64*$D64</f>
        <v>0</v>
      </c>
      <c r="AC64" s="10"/>
      <c r="AD64" s="10">
        <f t="shared" si="422"/>
        <v>0</v>
      </c>
      <c r="AE64" s="10">
        <f t="shared" si="374"/>
        <v>7233</v>
      </c>
      <c r="AF64" s="10">
        <f t="shared" si="420"/>
        <v>3616500</v>
      </c>
      <c r="AG64" s="10">
        <f t="shared" si="421"/>
        <v>-456</v>
      </c>
      <c r="AH64" s="10">
        <f t="shared" si="375"/>
        <v>-228000</v>
      </c>
    </row>
    <row r="65" spans="1:39">
      <c r="A65" s="8">
        <v>42</v>
      </c>
      <c r="B65" s="17" t="s">
        <v>73</v>
      </c>
      <c r="C65" s="8" t="s">
        <v>75</v>
      </c>
      <c r="D65" s="10">
        <v>500</v>
      </c>
      <c r="E65" s="10">
        <v>23302</v>
      </c>
      <c r="F65" s="10">
        <f t="shared" si="363"/>
        <v>11651000</v>
      </c>
      <c r="G65" s="11"/>
      <c r="H65" s="10">
        <f>+G65*D65</f>
        <v>0</v>
      </c>
      <c r="I65" s="10"/>
      <c r="J65" s="10">
        <f t="shared" si="422"/>
        <v>0</v>
      </c>
      <c r="K65" s="10"/>
      <c r="L65" s="10">
        <f t="shared" ref="L65" si="441">+K65*$D65</f>
        <v>0</v>
      </c>
      <c r="M65" s="10"/>
      <c r="N65" s="10">
        <f t="shared" ref="N65" si="442">+M65*$D65</f>
        <v>0</v>
      </c>
      <c r="O65" s="10">
        <v>2729</v>
      </c>
      <c r="P65" s="10">
        <f t="shared" ref="P65" si="443">+O65*$D65</f>
        <v>1364500</v>
      </c>
      <c r="Q65" s="10">
        <v>3992</v>
      </c>
      <c r="R65" s="10">
        <f t="shared" ref="R65" si="444">+Q65*$D65</f>
        <v>1996000</v>
      </c>
      <c r="S65" s="10">
        <v>7958</v>
      </c>
      <c r="T65" s="10">
        <f t="shared" ref="T65" si="445">+S65*$D65</f>
        <v>3979000</v>
      </c>
      <c r="U65" s="10">
        <f>3780+337+852</f>
        <v>4969</v>
      </c>
      <c r="V65" s="10">
        <f t="shared" ref="V65" si="446">+U65*$D65</f>
        <v>2484500</v>
      </c>
      <c r="W65" s="10">
        <v>3420</v>
      </c>
      <c r="X65" s="10">
        <f t="shared" ref="X65" si="447">+W65*$D65</f>
        <v>1710000</v>
      </c>
      <c r="Y65" s="10">
        <v>234</v>
      </c>
      <c r="Z65" s="10">
        <f t="shared" ref="Z65" si="448">+Y65*$D65</f>
        <v>117000</v>
      </c>
      <c r="AA65" s="10"/>
      <c r="AB65" s="10">
        <f t="shared" ref="AB65" si="449">+AA65*$D65</f>
        <v>0</v>
      </c>
      <c r="AC65" s="10"/>
      <c r="AD65" s="10">
        <f t="shared" si="422"/>
        <v>0</v>
      </c>
      <c r="AE65" s="10">
        <f t="shared" si="374"/>
        <v>23302</v>
      </c>
      <c r="AF65" s="10">
        <f t="shared" si="420"/>
        <v>11651000</v>
      </c>
      <c r="AG65" s="10">
        <f t="shared" si="421"/>
        <v>0</v>
      </c>
      <c r="AH65" s="10">
        <f t="shared" si="375"/>
        <v>0</v>
      </c>
    </row>
    <row r="66" spans="1:39">
      <c r="A66" s="8">
        <v>43</v>
      </c>
      <c r="B66" s="9" t="s">
        <v>98</v>
      </c>
      <c r="C66" s="8" t="s">
        <v>57</v>
      </c>
      <c r="D66" s="10">
        <v>600</v>
      </c>
      <c r="E66" s="10">
        <v>6674</v>
      </c>
      <c r="F66" s="10">
        <f t="shared" si="363"/>
        <v>4004400</v>
      </c>
      <c r="G66" s="11"/>
      <c r="H66" s="10">
        <f>+G66*D66</f>
        <v>0</v>
      </c>
      <c r="I66" s="10"/>
      <c r="J66" s="10">
        <f t="shared" si="422"/>
        <v>0</v>
      </c>
      <c r="K66" s="10"/>
      <c r="L66" s="10">
        <f t="shared" ref="L66" si="450">+K66*$D66</f>
        <v>0</v>
      </c>
      <c r="M66" s="10"/>
      <c r="N66" s="10">
        <f t="shared" ref="N66" si="451">+M66*$D66</f>
        <v>0</v>
      </c>
      <c r="O66" s="10">
        <v>3337</v>
      </c>
      <c r="P66" s="10">
        <f t="shared" ref="P66" si="452">+O66*$D66</f>
        <v>2002200</v>
      </c>
      <c r="Q66" s="10"/>
      <c r="R66" s="10">
        <f t="shared" ref="R66" si="453">+Q66*$D66</f>
        <v>0</v>
      </c>
      <c r="S66" s="10">
        <v>49</v>
      </c>
      <c r="T66" s="10">
        <f t="shared" ref="T66" si="454">+S66*$D66</f>
        <v>29400</v>
      </c>
      <c r="U66" s="10">
        <v>3288</v>
      </c>
      <c r="V66" s="10">
        <f t="shared" ref="V66" si="455">+U66*$D66</f>
        <v>1972800</v>
      </c>
      <c r="W66" s="10"/>
      <c r="X66" s="10">
        <f t="shared" ref="X66" si="456">+W66*$D66</f>
        <v>0</v>
      </c>
      <c r="Y66" s="10"/>
      <c r="Z66" s="10">
        <f t="shared" ref="Z66" si="457">+Y66*$D66</f>
        <v>0</v>
      </c>
      <c r="AA66" s="10"/>
      <c r="AB66" s="10">
        <f t="shared" ref="AB66" si="458">+AA66*$D66</f>
        <v>0</v>
      </c>
      <c r="AC66" s="10"/>
      <c r="AD66" s="10">
        <f t="shared" si="422"/>
        <v>0</v>
      </c>
      <c r="AE66" s="10">
        <f t="shared" si="374"/>
        <v>6674</v>
      </c>
      <c r="AF66" s="10">
        <f t="shared" si="420"/>
        <v>4004400</v>
      </c>
      <c r="AG66" s="10">
        <f t="shared" si="421"/>
        <v>0</v>
      </c>
      <c r="AH66" s="10">
        <f t="shared" si="375"/>
        <v>0</v>
      </c>
    </row>
    <row r="67" spans="1:39">
      <c r="A67" s="8">
        <v>44</v>
      </c>
      <c r="B67" s="9" t="s">
        <v>97</v>
      </c>
      <c r="C67" s="8" t="s">
        <v>57</v>
      </c>
      <c r="D67" s="10">
        <v>600</v>
      </c>
      <c r="E67" s="10">
        <v>26</v>
      </c>
      <c r="F67" s="10">
        <f t="shared" si="363"/>
        <v>15600</v>
      </c>
      <c r="G67" s="11"/>
      <c r="H67" s="10">
        <f>+G67*D67</f>
        <v>0</v>
      </c>
      <c r="I67" s="10"/>
      <c r="J67" s="10">
        <f t="shared" si="422"/>
        <v>0</v>
      </c>
      <c r="K67" s="10"/>
      <c r="L67" s="10">
        <f t="shared" ref="L67" si="459">+K67*$D67</f>
        <v>0</v>
      </c>
      <c r="M67" s="10"/>
      <c r="N67" s="10">
        <f t="shared" ref="N67" si="460">+M67*$D67</f>
        <v>0</v>
      </c>
      <c r="O67" s="10"/>
      <c r="P67" s="10">
        <f t="shared" ref="P67" si="461">+O67*$D67</f>
        <v>0</v>
      </c>
      <c r="Q67" s="10">
        <v>26</v>
      </c>
      <c r="R67" s="10">
        <f t="shared" ref="R67" si="462">+Q67*$D67</f>
        <v>15600</v>
      </c>
      <c r="S67" s="10"/>
      <c r="T67" s="10">
        <f t="shared" ref="T67" si="463">+S67*$D67</f>
        <v>0</v>
      </c>
      <c r="U67" s="10"/>
      <c r="V67" s="10">
        <f t="shared" ref="V67" si="464">+U67*$D67</f>
        <v>0</v>
      </c>
      <c r="W67" s="10"/>
      <c r="X67" s="10">
        <f t="shared" ref="X67" si="465">+W67*$D67</f>
        <v>0</v>
      </c>
      <c r="Y67" s="10"/>
      <c r="Z67" s="10">
        <f t="shared" ref="Z67" si="466">+Y67*$D67</f>
        <v>0</v>
      </c>
      <c r="AA67" s="10"/>
      <c r="AB67" s="10">
        <f t="shared" ref="AB67" si="467">+AA67*$D67</f>
        <v>0</v>
      </c>
      <c r="AC67" s="10"/>
      <c r="AD67" s="10">
        <f t="shared" si="422"/>
        <v>0</v>
      </c>
      <c r="AE67" s="10">
        <f t="shared" si="374"/>
        <v>26</v>
      </c>
      <c r="AF67" s="10">
        <f t="shared" si="420"/>
        <v>15600</v>
      </c>
      <c r="AG67" s="10">
        <f t="shared" si="421"/>
        <v>0</v>
      </c>
      <c r="AH67" s="10">
        <f t="shared" si="375"/>
        <v>0</v>
      </c>
    </row>
    <row r="68" spans="1:39">
      <c r="A68" s="12" t="s">
        <v>29</v>
      </c>
      <c r="B68" s="13" t="s">
        <v>47</v>
      </c>
      <c r="C68" s="12"/>
      <c r="D68" s="14"/>
      <c r="E68" s="14"/>
      <c r="F68" s="14">
        <f>SUM(F62:F67)</f>
        <v>25476000</v>
      </c>
      <c r="G68" s="15"/>
      <c r="H68" s="14">
        <f>SUM(H62:H67)</f>
        <v>0</v>
      </c>
      <c r="I68" s="15"/>
      <c r="J68" s="14">
        <f>SUM(J62:J67)</f>
        <v>0</v>
      </c>
      <c r="K68" s="15"/>
      <c r="L68" s="14">
        <f t="shared" ref="L68" si="468">SUM(L62:L67)</f>
        <v>0</v>
      </c>
      <c r="M68" s="15"/>
      <c r="N68" s="14">
        <f t="shared" ref="N68" si="469">SUM(N62:N67)</f>
        <v>0</v>
      </c>
      <c r="O68" s="15"/>
      <c r="P68" s="14">
        <f t="shared" ref="P68" si="470">SUM(P62:P67)</f>
        <v>5553700</v>
      </c>
      <c r="Q68" s="15"/>
      <c r="R68" s="14">
        <f t="shared" ref="R68" si="471">SUM(R62:R67)</f>
        <v>3446600</v>
      </c>
      <c r="S68" s="15"/>
      <c r="T68" s="14">
        <f t="shared" ref="T68" si="472">SUM(T62:T67)</f>
        <v>6111900</v>
      </c>
      <c r="U68" s="15"/>
      <c r="V68" s="14">
        <f t="shared" ref="V68" si="473">SUM(V62:V67)</f>
        <v>5109300</v>
      </c>
      <c r="W68" s="15"/>
      <c r="X68" s="14">
        <f t="shared" ref="X68" si="474">SUM(X62:X67)</f>
        <v>3405500</v>
      </c>
      <c r="Y68" s="15"/>
      <c r="Z68" s="14">
        <f t="shared" ref="Z68" si="475">SUM(Z62:Z67)</f>
        <v>1849000</v>
      </c>
      <c r="AA68" s="15"/>
      <c r="AB68" s="14">
        <f t="shared" ref="AB68" si="476">SUM(AB62:AB67)</f>
        <v>0</v>
      </c>
      <c r="AC68" s="15"/>
      <c r="AD68" s="14">
        <f>SUM(AD62:AD67)</f>
        <v>0</v>
      </c>
      <c r="AE68" s="15"/>
      <c r="AF68" s="14">
        <f>SUM(AF62:AF67)</f>
        <v>25476000</v>
      </c>
      <c r="AG68" s="15"/>
      <c r="AH68" s="14">
        <f>SUM(AH62:AH67)</f>
        <v>0</v>
      </c>
      <c r="AM68" s="37"/>
    </row>
    <row r="69" spans="1:39">
      <c r="A69" s="22">
        <v>45</v>
      </c>
      <c r="B69" s="23" t="s">
        <v>89</v>
      </c>
      <c r="C69" s="22" t="s">
        <v>92</v>
      </c>
      <c r="D69" s="24">
        <v>97500</v>
      </c>
      <c r="E69" s="24">
        <v>1</v>
      </c>
      <c r="F69" s="10">
        <f t="shared" si="363"/>
        <v>97500</v>
      </c>
      <c r="G69" s="25"/>
      <c r="H69" s="24">
        <f>+G69*D69</f>
        <v>0</v>
      </c>
      <c r="I69" s="24"/>
      <c r="J69" s="10">
        <f t="shared" si="422"/>
        <v>0</v>
      </c>
      <c r="K69" s="24"/>
      <c r="L69" s="10">
        <f t="shared" ref="L69" si="477">+K69*$D69</f>
        <v>0</v>
      </c>
      <c r="M69" s="24">
        <v>1</v>
      </c>
      <c r="N69" s="10">
        <f t="shared" ref="N69" si="478">+M69*$D69</f>
        <v>97500</v>
      </c>
      <c r="O69" s="24"/>
      <c r="P69" s="10">
        <f t="shared" ref="P69" si="479">+O69*$D69</f>
        <v>0</v>
      </c>
      <c r="Q69" s="24"/>
      <c r="R69" s="10">
        <f t="shared" ref="R69" si="480">+Q69*$D69</f>
        <v>0</v>
      </c>
      <c r="S69" s="24"/>
      <c r="T69" s="10">
        <f t="shared" ref="T69" si="481">+S69*$D69</f>
        <v>0</v>
      </c>
      <c r="U69" s="24"/>
      <c r="V69" s="10">
        <f t="shared" ref="V69" si="482">+U69*$D69</f>
        <v>0</v>
      </c>
      <c r="W69" s="24"/>
      <c r="X69" s="10">
        <f t="shared" ref="X69" si="483">+W69*$D69</f>
        <v>0</v>
      </c>
      <c r="Y69" s="24"/>
      <c r="Z69" s="10">
        <f t="shared" ref="Z69" si="484">+Y69*$D69</f>
        <v>0</v>
      </c>
      <c r="AA69" s="24"/>
      <c r="AB69" s="10">
        <f t="shared" ref="AB69" si="485">+AA69*$D69</f>
        <v>0</v>
      </c>
      <c r="AC69" s="24"/>
      <c r="AD69" s="10">
        <f t="shared" si="422"/>
        <v>0</v>
      </c>
      <c r="AE69" s="10">
        <f t="shared" si="374"/>
        <v>1</v>
      </c>
      <c r="AF69" s="24">
        <f>+AE69*D69</f>
        <v>97500</v>
      </c>
      <c r="AG69" s="10">
        <f>+E69-AE69</f>
        <v>0</v>
      </c>
      <c r="AH69" s="10">
        <f t="shared" si="375"/>
        <v>0</v>
      </c>
    </row>
    <row r="70" spans="1:39">
      <c r="A70" s="22">
        <v>46</v>
      </c>
      <c r="B70" s="23" t="s">
        <v>90</v>
      </c>
      <c r="C70" s="22" t="s">
        <v>92</v>
      </c>
      <c r="D70" s="24">
        <v>182100</v>
      </c>
      <c r="E70" s="24">
        <v>1</v>
      </c>
      <c r="F70" s="10">
        <f t="shared" si="363"/>
        <v>182100</v>
      </c>
      <c r="G70" s="25"/>
      <c r="H70" s="24">
        <f t="shared" ref="H70:H71" si="486">+G70*D70</f>
        <v>0</v>
      </c>
      <c r="I70" s="24"/>
      <c r="J70" s="10">
        <f t="shared" si="422"/>
        <v>0</v>
      </c>
      <c r="K70" s="24"/>
      <c r="L70" s="10">
        <f t="shared" ref="L70" si="487">+K70*$D70</f>
        <v>0</v>
      </c>
      <c r="M70" s="24">
        <v>1</v>
      </c>
      <c r="N70" s="10">
        <f t="shared" ref="N70" si="488">+M70*$D70</f>
        <v>182100</v>
      </c>
      <c r="O70" s="24"/>
      <c r="P70" s="10">
        <f t="shared" ref="P70" si="489">+O70*$D70</f>
        <v>0</v>
      </c>
      <c r="Q70" s="24"/>
      <c r="R70" s="10">
        <f t="shared" ref="R70" si="490">+Q70*$D70</f>
        <v>0</v>
      </c>
      <c r="S70" s="24"/>
      <c r="T70" s="10">
        <f t="shared" ref="T70" si="491">+S70*$D70</f>
        <v>0</v>
      </c>
      <c r="U70" s="24"/>
      <c r="V70" s="10">
        <f t="shared" ref="V70" si="492">+U70*$D70</f>
        <v>0</v>
      </c>
      <c r="W70" s="24"/>
      <c r="X70" s="10">
        <f t="shared" ref="X70" si="493">+W70*$D70</f>
        <v>0</v>
      </c>
      <c r="Y70" s="24"/>
      <c r="Z70" s="10">
        <f t="shared" ref="Z70" si="494">+Y70*$D70</f>
        <v>0</v>
      </c>
      <c r="AA70" s="24"/>
      <c r="AB70" s="10">
        <f t="shared" ref="AB70" si="495">+AA70*$D70</f>
        <v>0</v>
      </c>
      <c r="AC70" s="24"/>
      <c r="AD70" s="10">
        <f t="shared" si="422"/>
        <v>0</v>
      </c>
      <c r="AE70" s="10">
        <f t="shared" si="374"/>
        <v>1</v>
      </c>
      <c r="AF70" s="24">
        <f>+AE70*D70</f>
        <v>182100</v>
      </c>
      <c r="AG70" s="10">
        <f>+E70-AE70</f>
        <v>0</v>
      </c>
      <c r="AH70" s="10">
        <f t="shared" si="375"/>
        <v>0</v>
      </c>
    </row>
    <row r="71" spans="1:39">
      <c r="A71" s="22">
        <v>47</v>
      </c>
      <c r="B71" s="23" t="s">
        <v>91</v>
      </c>
      <c r="C71" s="22" t="s">
        <v>92</v>
      </c>
      <c r="D71" s="24">
        <v>137500</v>
      </c>
      <c r="E71" s="24">
        <v>1</v>
      </c>
      <c r="F71" s="10">
        <f t="shared" si="363"/>
        <v>137500</v>
      </c>
      <c r="G71" s="25"/>
      <c r="H71" s="24">
        <f t="shared" si="486"/>
        <v>0</v>
      </c>
      <c r="I71" s="24"/>
      <c r="J71" s="10">
        <f t="shared" si="422"/>
        <v>0</v>
      </c>
      <c r="K71" s="24"/>
      <c r="L71" s="10">
        <f t="shared" ref="L71" si="496">+K71*$D71</f>
        <v>0</v>
      </c>
      <c r="M71" s="24">
        <v>1</v>
      </c>
      <c r="N71" s="10">
        <f t="shared" ref="N71" si="497">+M71*$D71</f>
        <v>137500</v>
      </c>
      <c r="O71" s="24"/>
      <c r="P71" s="10">
        <f t="shared" ref="P71" si="498">+O71*$D71</f>
        <v>0</v>
      </c>
      <c r="Q71" s="24"/>
      <c r="R71" s="10">
        <f t="shared" ref="R71" si="499">+Q71*$D71</f>
        <v>0</v>
      </c>
      <c r="S71" s="24"/>
      <c r="T71" s="10">
        <f t="shared" ref="T71" si="500">+S71*$D71</f>
        <v>0</v>
      </c>
      <c r="U71" s="24"/>
      <c r="V71" s="10">
        <f t="shared" ref="V71" si="501">+U71*$D71</f>
        <v>0</v>
      </c>
      <c r="W71" s="24"/>
      <c r="X71" s="10">
        <f t="shared" ref="X71" si="502">+W71*$D71</f>
        <v>0</v>
      </c>
      <c r="Y71" s="24"/>
      <c r="Z71" s="10">
        <f t="shared" ref="Z71" si="503">+Y71*$D71</f>
        <v>0</v>
      </c>
      <c r="AA71" s="24"/>
      <c r="AB71" s="10">
        <f t="shared" ref="AB71" si="504">+AA71*$D71</f>
        <v>0</v>
      </c>
      <c r="AC71" s="24"/>
      <c r="AD71" s="10">
        <f t="shared" si="422"/>
        <v>0</v>
      </c>
      <c r="AE71" s="10">
        <f t="shared" si="374"/>
        <v>1</v>
      </c>
      <c r="AF71" s="24">
        <f>+AE71*D71</f>
        <v>137500</v>
      </c>
      <c r="AG71" s="10">
        <f>+E71-AE71</f>
        <v>0</v>
      </c>
      <c r="AH71" s="10">
        <f t="shared" si="375"/>
        <v>0</v>
      </c>
    </row>
    <row r="72" spans="1:39">
      <c r="A72" s="12" t="s">
        <v>260</v>
      </c>
      <c r="B72" s="13" t="s">
        <v>0</v>
      </c>
      <c r="C72" s="12"/>
      <c r="D72" s="14"/>
      <c r="E72" s="14"/>
      <c r="F72" s="14">
        <f>SUM(F69:F71)</f>
        <v>417100</v>
      </c>
      <c r="G72" s="15"/>
      <c r="H72" s="14">
        <f>SUM(H69:H71)</f>
        <v>0</v>
      </c>
      <c r="I72" s="15"/>
      <c r="J72" s="14">
        <f>SUM(J69:J71)</f>
        <v>0</v>
      </c>
      <c r="K72" s="15"/>
      <c r="L72" s="26">
        <f t="shared" ref="L72" si="505">SUM(L69:L71)</f>
        <v>0</v>
      </c>
      <c r="M72" s="15"/>
      <c r="N72" s="26">
        <f t="shared" ref="N72" si="506">SUM(N69:N71)</f>
        <v>417100</v>
      </c>
      <c r="O72" s="15"/>
      <c r="P72" s="26">
        <f t="shared" ref="P72" si="507">SUM(P69:P71)</f>
        <v>0</v>
      </c>
      <c r="Q72" s="15"/>
      <c r="R72" s="26">
        <f t="shared" ref="R72" si="508">SUM(R69:R71)</f>
        <v>0</v>
      </c>
      <c r="S72" s="15"/>
      <c r="T72" s="26">
        <f t="shared" ref="T72" si="509">SUM(T69:T71)</f>
        <v>0</v>
      </c>
      <c r="U72" s="15"/>
      <c r="V72" s="26">
        <f t="shared" ref="V72" si="510">SUM(V69:V71)</f>
        <v>0</v>
      </c>
      <c r="W72" s="15"/>
      <c r="X72" s="26">
        <f t="shared" ref="X72" si="511">SUM(X69:X71)</f>
        <v>0</v>
      </c>
      <c r="Y72" s="15"/>
      <c r="Z72" s="26">
        <f t="shared" ref="Z72" si="512">SUM(Z69:Z71)</f>
        <v>0</v>
      </c>
      <c r="AA72" s="15"/>
      <c r="AB72" s="26">
        <f t="shared" ref="AB72" si="513">SUM(AB69:AB71)</f>
        <v>0</v>
      </c>
      <c r="AC72" s="15"/>
      <c r="AD72" s="26">
        <f>SUM(AD69:AD71)</f>
        <v>0</v>
      </c>
      <c r="AE72" s="15"/>
      <c r="AF72" s="26">
        <f>SUM(AF69:AF71)</f>
        <v>417100</v>
      </c>
      <c r="AG72" s="15"/>
      <c r="AH72" s="26">
        <f>SUM(AH69:AH71)</f>
        <v>0</v>
      </c>
    </row>
    <row r="73" spans="1:39">
      <c r="A73" s="12" t="s">
        <v>30</v>
      </c>
      <c r="B73" s="13" t="s">
        <v>93</v>
      </c>
      <c r="C73" s="12"/>
      <c r="D73" s="14"/>
      <c r="E73" s="14"/>
      <c r="F73" s="14">
        <f>SUM(F17+F56+F61+F68+F72)</f>
        <v>198717078</v>
      </c>
      <c r="G73" s="15"/>
      <c r="H73" s="14">
        <f>SUM(H17+H56+H61+H68+H72)</f>
        <v>10988800</v>
      </c>
      <c r="I73" s="15"/>
      <c r="J73" s="14">
        <f>SUM(J17+J56+J61+J68+J72)</f>
        <v>6137600</v>
      </c>
      <c r="K73" s="15"/>
      <c r="L73" s="14">
        <f>SUM(L17+L56+L61+L68+L72)</f>
        <v>6904800</v>
      </c>
      <c r="M73" s="15"/>
      <c r="N73" s="14">
        <f>SUM(N17+N56+N61+N68+N72)</f>
        <v>8089100</v>
      </c>
      <c r="O73" s="15"/>
      <c r="P73" s="14">
        <f>SUM(P17+P56+P61+P68+P72)</f>
        <v>21776700</v>
      </c>
      <c r="Q73" s="15"/>
      <c r="R73" s="14">
        <f>SUM(R17+R56+R61+R68+R72)</f>
        <v>29904100</v>
      </c>
      <c r="S73" s="15"/>
      <c r="T73" s="14">
        <f>SUM(T17+T56+T61+T68+T72)</f>
        <v>31926400</v>
      </c>
      <c r="U73" s="15"/>
      <c r="V73" s="14">
        <f>SUM(V17+V56+V61+V68+V72)</f>
        <v>29408128</v>
      </c>
      <c r="W73" s="15"/>
      <c r="X73" s="14">
        <f>SUM(X17+X56+X61+X68+X72)</f>
        <v>14097500</v>
      </c>
      <c r="Y73" s="15"/>
      <c r="Z73" s="14">
        <f>SUM(Z17+Z56+Z61+Z68+Z72)</f>
        <v>8503000</v>
      </c>
      <c r="AA73" s="15"/>
      <c r="AB73" s="14">
        <f>SUM(AB17+AB56+AB61+AB68+AB72)</f>
        <v>0</v>
      </c>
      <c r="AC73" s="15"/>
      <c r="AD73" s="14">
        <f>SUM(AD17+AD56+AD61+AD68+AD72)</f>
        <v>0</v>
      </c>
      <c r="AE73" s="15"/>
      <c r="AF73" s="14">
        <f>SUM(AF17+AF56+AF61+AF68+AF72)</f>
        <v>167736128</v>
      </c>
      <c r="AG73" s="15"/>
      <c r="AH73" s="14">
        <f>SUM(AH17+AH56+AH61+AH68+AH72)</f>
        <v>30980950</v>
      </c>
      <c r="AM73" s="37"/>
    </row>
    <row r="74" spans="1:39">
      <c r="A74" s="8">
        <f>+A71+1</f>
        <v>48</v>
      </c>
      <c r="B74" s="1" t="s">
        <v>176</v>
      </c>
      <c r="C74" s="8" t="s">
        <v>58</v>
      </c>
      <c r="D74" s="10">
        <v>23200</v>
      </c>
      <c r="E74" s="10">
        <v>14</v>
      </c>
      <c r="F74" s="10">
        <f t="shared" ref="F74:F117" si="514">+E74*D74</f>
        <v>324800</v>
      </c>
      <c r="G74" s="11"/>
      <c r="H74" s="24">
        <f t="shared" ref="H74:H117" si="515">+G74*D74</f>
        <v>0</v>
      </c>
      <c r="I74" s="24"/>
      <c r="J74" s="10">
        <f t="shared" ref="J74:AD121" si="516">+I74*$D74</f>
        <v>0</v>
      </c>
      <c r="K74" s="24"/>
      <c r="L74" s="10">
        <f t="shared" ref="L74" si="517">+K74*$D74</f>
        <v>0</v>
      </c>
      <c r="M74" s="24"/>
      <c r="N74" s="10">
        <f t="shared" ref="N74" si="518">+M74*$D74</f>
        <v>0</v>
      </c>
      <c r="O74" s="24"/>
      <c r="P74" s="10">
        <f t="shared" ref="P74" si="519">+O74*$D74</f>
        <v>0</v>
      </c>
      <c r="Q74" s="24"/>
      <c r="R74" s="10">
        <f t="shared" ref="R74" si="520">+Q74*$D74</f>
        <v>0</v>
      </c>
      <c r="S74" s="24"/>
      <c r="T74" s="10">
        <f t="shared" ref="T74" si="521">+S74*$D74</f>
        <v>0</v>
      </c>
      <c r="U74" s="24"/>
      <c r="V74" s="10">
        <f t="shared" ref="V74" si="522">+U74*$D74</f>
        <v>0</v>
      </c>
      <c r="W74" s="24"/>
      <c r="X74" s="10">
        <f t="shared" ref="X74" si="523">+W74*$D74</f>
        <v>0</v>
      </c>
      <c r="Y74" s="24">
        <v>5</v>
      </c>
      <c r="Z74" s="10">
        <f t="shared" ref="Z74" si="524">+Y74*$D74</f>
        <v>116000</v>
      </c>
      <c r="AA74" s="24"/>
      <c r="AB74" s="10">
        <f t="shared" ref="AB74" si="525">+AA74*$D74</f>
        <v>0</v>
      </c>
      <c r="AC74" s="24"/>
      <c r="AD74" s="10">
        <f t="shared" si="516"/>
        <v>0</v>
      </c>
      <c r="AE74" s="10">
        <f t="shared" ref="AE74:AE117" si="526">+G74+I74+K74+M74+O74+Q74+S74+U74+W74+Y74+AA74+AC74</f>
        <v>5</v>
      </c>
      <c r="AF74" s="11">
        <f t="shared" ref="AF74:AF117" si="527">+AE74*D74</f>
        <v>116000</v>
      </c>
      <c r="AG74" s="10">
        <f t="shared" ref="AG74:AG117" si="528">+E74-AE74</f>
        <v>9</v>
      </c>
      <c r="AH74" s="10">
        <f t="shared" ref="AH74:AH117" si="529">+AG74*$D74</f>
        <v>208800</v>
      </c>
    </row>
    <row r="75" spans="1:39">
      <c r="A75" s="8">
        <v>49</v>
      </c>
      <c r="B75" s="17" t="s">
        <v>83</v>
      </c>
      <c r="C75" s="8" t="s">
        <v>58</v>
      </c>
      <c r="D75" s="10">
        <v>11818</v>
      </c>
      <c r="E75" s="10">
        <v>292</v>
      </c>
      <c r="F75" s="10">
        <f t="shared" si="514"/>
        <v>3450856</v>
      </c>
      <c r="G75" s="11"/>
      <c r="H75" s="24">
        <f t="shared" si="515"/>
        <v>0</v>
      </c>
      <c r="I75" s="24"/>
      <c r="J75" s="10">
        <f t="shared" si="516"/>
        <v>0</v>
      </c>
      <c r="K75" s="24"/>
      <c r="L75" s="10">
        <f t="shared" ref="L75" si="530">+K75*$D75</f>
        <v>0</v>
      </c>
      <c r="M75" s="24"/>
      <c r="N75" s="10">
        <f t="shared" ref="N75" si="531">+M75*$D75</f>
        <v>0</v>
      </c>
      <c r="O75" s="24"/>
      <c r="P75" s="10">
        <f t="shared" ref="P75" si="532">+O75*$D75</f>
        <v>0</v>
      </c>
      <c r="Q75" s="24"/>
      <c r="R75" s="10">
        <f t="shared" ref="R75" si="533">+Q75*$D75</f>
        <v>0</v>
      </c>
      <c r="S75" s="24"/>
      <c r="T75" s="10">
        <f t="shared" ref="T75" si="534">+S75*$D75</f>
        <v>0</v>
      </c>
      <c r="U75" s="24">
        <v>292</v>
      </c>
      <c r="V75" s="10">
        <f t="shared" ref="V75" si="535">+U75*$D75</f>
        <v>3450856</v>
      </c>
      <c r="W75" s="24"/>
      <c r="X75" s="10">
        <f t="shared" ref="X75" si="536">+W75*$D75</f>
        <v>0</v>
      </c>
      <c r="Y75" s="24">
        <v>4</v>
      </c>
      <c r="Z75" s="10">
        <f t="shared" ref="Z75" si="537">+Y75*$D75</f>
        <v>47272</v>
      </c>
      <c r="AA75" s="24"/>
      <c r="AB75" s="10">
        <f t="shared" ref="AB75" si="538">+AA75*$D75</f>
        <v>0</v>
      </c>
      <c r="AC75" s="24"/>
      <c r="AD75" s="10">
        <f t="shared" si="516"/>
        <v>0</v>
      </c>
      <c r="AE75" s="10">
        <f t="shared" si="526"/>
        <v>296</v>
      </c>
      <c r="AF75" s="11">
        <f t="shared" si="527"/>
        <v>3498128</v>
      </c>
      <c r="AG75" s="10">
        <f t="shared" si="528"/>
        <v>-4</v>
      </c>
      <c r="AH75" s="10">
        <f t="shared" si="529"/>
        <v>-47272</v>
      </c>
    </row>
    <row r="76" spans="1:39">
      <c r="A76" s="8">
        <v>50</v>
      </c>
      <c r="B76" s="17" t="s">
        <v>178</v>
      </c>
      <c r="C76" s="8" t="s">
        <v>58</v>
      </c>
      <c r="D76" s="10">
        <v>30000</v>
      </c>
      <c r="E76" s="10">
        <v>3</v>
      </c>
      <c r="F76" s="10">
        <f t="shared" si="514"/>
        <v>90000</v>
      </c>
      <c r="G76" s="11"/>
      <c r="H76" s="24">
        <f t="shared" si="515"/>
        <v>0</v>
      </c>
      <c r="I76" s="24"/>
      <c r="J76" s="10">
        <f t="shared" si="516"/>
        <v>0</v>
      </c>
      <c r="K76" s="24"/>
      <c r="L76" s="10">
        <f t="shared" ref="L76" si="539">+K76*$D76</f>
        <v>0</v>
      </c>
      <c r="M76" s="24"/>
      <c r="N76" s="10">
        <f t="shared" ref="N76" si="540">+M76*$D76</f>
        <v>0</v>
      </c>
      <c r="O76" s="24"/>
      <c r="P76" s="10">
        <f t="shared" ref="P76" si="541">+O76*$D76</f>
        <v>0</v>
      </c>
      <c r="Q76" s="24"/>
      <c r="R76" s="10">
        <f t="shared" ref="R76" si="542">+Q76*$D76</f>
        <v>0</v>
      </c>
      <c r="S76" s="24"/>
      <c r="T76" s="10">
        <f t="shared" ref="T76" si="543">+S76*$D76</f>
        <v>0</v>
      </c>
      <c r="U76" s="24">
        <v>3</v>
      </c>
      <c r="V76" s="10">
        <f t="shared" ref="V76" si="544">+U76*$D76</f>
        <v>90000</v>
      </c>
      <c r="W76" s="24"/>
      <c r="X76" s="10">
        <f t="shared" ref="X76" si="545">+W76*$D76</f>
        <v>0</v>
      </c>
      <c r="Y76" s="24"/>
      <c r="Z76" s="10">
        <f t="shared" ref="Z76" si="546">+Y76*$D76</f>
        <v>0</v>
      </c>
      <c r="AA76" s="24"/>
      <c r="AB76" s="10">
        <f t="shared" ref="AB76" si="547">+AA76*$D76</f>
        <v>0</v>
      </c>
      <c r="AC76" s="24"/>
      <c r="AD76" s="10">
        <f t="shared" si="516"/>
        <v>0</v>
      </c>
      <c r="AE76" s="10">
        <f t="shared" si="526"/>
        <v>3</v>
      </c>
      <c r="AF76" s="11">
        <f t="shared" si="527"/>
        <v>90000</v>
      </c>
      <c r="AG76" s="10">
        <f t="shared" si="528"/>
        <v>0</v>
      </c>
      <c r="AH76" s="10">
        <f t="shared" si="529"/>
        <v>0</v>
      </c>
    </row>
    <row r="77" spans="1:39">
      <c r="A77" s="8">
        <v>51</v>
      </c>
      <c r="B77" s="17" t="s">
        <v>235</v>
      </c>
      <c r="C77" s="8" t="s">
        <v>58</v>
      </c>
      <c r="D77" s="10">
        <v>50000</v>
      </c>
      <c r="E77" s="10">
        <v>18</v>
      </c>
      <c r="F77" s="10">
        <f t="shared" si="514"/>
        <v>900000</v>
      </c>
      <c r="G77" s="11"/>
      <c r="H77" s="24">
        <f t="shared" si="515"/>
        <v>0</v>
      </c>
      <c r="I77" s="24"/>
      <c r="J77" s="10">
        <f t="shared" si="516"/>
        <v>0</v>
      </c>
      <c r="K77" s="24"/>
      <c r="L77" s="10">
        <f t="shared" ref="L77" si="548">+K77*$D77</f>
        <v>0</v>
      </c>
      <c r="M77" s="24"/>
      <c r="N77" s="10">
        <f t="shared" ref="N77" si="549">+M77*$D77</f>
        <v>0</v>
      </c>
      <c r="O77" s="24"/>
      <c r="P77" s="10">
        <f t="shared" ref="P77" si="550">+O77*$D77</f>
        <v>0</v>
      </c>
      <c r="Q77" s="24"/>
      <c r="R77" s="10">
        <f t="shared" ref="R77" si="551">+Q77*$D77</f>
        <v>0</v>
      </c>
      <c r="S77" s="24"/>
      <c r="T77" s="10">
        <f t="shared" ref="T77" si="552">+S77*$D77</f>
        <v>0</v>
      </c>
      <c r="U77" s="24"/>
      <c r="V77" s="10">
        <f t="shared" ref="V77" si="553">+U77*$D77</f>
        <v>0</v>
      </c>
      <c r="W77" s="24"/>
      <c r="X77" s="10">
        <f t="shared" ref="X77" si="554">+W77*$D77</f>
        <v>0</v>
      </c>
      <c r="Y77" s="24"/>
      <c r="Z77" s="10">
        <f t="shared" ref="Z77" si="555">+Y77*$D77</f>
        <v>0</v>
      </c>
      <c r="AA77" s="24"/>
      <c r="AB77" s="10">
        <f t="shared" ref="AB77" si="556">+AA77*$D77</f>
        <v>0</v>
      </c>
      <c r="AC77" s="24"/>
      <c r="AD77" s="10">
        <f t="shared" si="516"/>
        <v>0</v>
      </c>
      <c r="AE77" s="10">
        <f t="shared" si="526"/>
        <v>0</v>
      </c>
      <c r="AF77" s="11">
        <f t="shared" si="527"/>
        <v>0</v>
      </c>
      <c r="AG77" s="10">
        <f t="shared" si="528"/>
        <v>18</v>
      </c>
      <c r="AH77" s="10">
        <f t="shared" si="529"/>
        <v>900000</v>
      </c>
    </row>
    <row r="78" spans="1:39">
      <c r="A78" s="87"/>
      <c r="B78" s="28" t="s">
        <v>268</v>
      </c>
      <c r="C78" s="87"/>
      <c r="D78" s="26"/>
      <c r="E78" s="26"/>
      <c r="F78" s="26"/>
      <c r="G78" s="8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>
        <f>SUM(X74:X77)</f>
        <v>0</v>
      </c>
      <c r="Y78" s="26"/>
      <c r="Z78" s="14">
        <f>SUM(Z74:Z77)</f>
        <v>163272</v>
      </c>
      <c r="AA78" s="26"/>
      <c r="AB78" s="26"/>
      <c r="AC78" s="26"/>
      <c r="AD78" s="26"/>
      <c r="AE78" s="26"/>
      <c r="AF78" s="15">
        <f>SUM(AF74:AF77)</f>
        <v>3704128</v>
      </c>
      <c r="AG78" s="10"/>
      <c r="AH78" s="10"/>
    </row>
    <row r="79" spans="1:39">
      <c r="A79" s="8">
        <v>52</v>
      </c>
      <c r="B79" s="9" t="s">
        <v>50</v>
      </c>
      <c r="C79" s="8" t="s">
        <v>58</v>
      </c>
      <c r="D79" s="10">
        <v>16000</v>
      </c>
      <c r="E79" s="10">
        <v>231</v>
      </c>
      <c r="F79" s="10">
        <f t="shared" si="514"/>
        <v>3696000</v>
      </c>
      <c r="G79" s="11"/>
      <c r="H79" s="24">
        <f t="shared" si="515"/>
        <v>0</v>
      </c>
      <c r="I79" s="24"/>
      <c r="J79" s="10">
        <f t="shared" si="516"/>
        <v>0</v>
      </c>
      <c r="K79" s="24"/>
      <c r="L79" s="10">
        <f t="shared" ref="L79" si="557">+K79*$D79</f>
        <v>0</v>
      </c>
      <c r="M79" s="24"/>
      <c r="N79" s="10">
        <f t="shared" ref="N79" si="558">+M79*$D79</f>
        <v>0</v>
      </c>
      <c r="O79" s="24"/>
      <c r="P79" s="10">
        <f t="shared" ref="P79" si="559">+O79*$D79</f>
        <v>0</v>
      </c>
      <c r="Q79" s="24"/>
      <c r="R79" s="10">
        <f t="shared" ref="R79" si="560">+Q79*$D79</f>
        <v>0</v>
      </c>
      <c r="S79" s="24">
        <v>74</v>
      </c>
      <c r="T79" s="10">
        <f t="shared" ref="T79" si="561">+S79*$D79</f>
        <v>1184000</v>
      </c>
      <c r="U79" s="24">
        <v>66</v>
      </c>
      <c r="V79" s="10">
        <f t="shared" ref="V79" si="562">+U79*$D79</f>
        <v>1056000</v>
      </c>
      <c r="W79" s="24"/>
      <c r="X79" s="10">
        <f t="shared" ref="X79" si="563">+W79*$D79</f>
        <v>0</v>
      </c>
      <c r="Y79" s="24">
        <v>91</v>
      </c>
      <c r="Z79" s="10">
        <f t="shared" ref="Z79" si="564">+Y79*$D79</f>
        <v>1456000</v>
      </c>
      <c r="AA79" s="24"/>
      <c r="AB79" s="10">
        <f t="shared" ref="AB79" si="565">+AA79*$D79</f>
        <v>0</v>
      </c>
      <c r="AC79" s="24"/>
      <c r="AD79" s="10">
        <f t="shared" si="516"/>
        <v>0</v>
      </c>
      <c r="AE79" s="10">
        <f t="shared" si="526"/>
        <v>231</v>
      </c>
      <c r="AF79" s="11">
        <f t="shared" si="527"/>
        <v>3696000</v>
      </c>
      <c r="AG79" s="10">
        <f t="shared" si="528"/>
        <v>0</v>
      </c>
      <c r="AH79" s="10">
        <f t="shared" si="529"/>
        <v>0</v>
      </c>
    </row>
    <row r="80" spans="1:39">
      <c r="A80" s="8">
        <v>53</v>
      </c>
      <c r="B80" s="27" t="s">
        <v>82</v>
      </c>
      <c r="C80" s="2" t="s">
        <v>58</v>
      </c>
      <c r="D80" s="10">
        <v>9600</v>
      </c>
      <c r="E80" s="10">
        <v>231</v>
      </c>
      <c r="F80" s="10">
        <f t="shared" si="514"/>
        <v>2217600</v>
      </c>
      <c r="G80" s="11"/>
      <c r="H80" s="24">
        <f t="shared" si="515"/>
        <v>0</v>
      </c>
      <c r="I80" s="24"/>
      <c r="J80" s="10">
        <f t="shared" si="516"/>
        <v>0</v>
      </c>
      <c r="K80" s="24"/>
      <c r="L80" s="10">
        <f t="shared" ref="L80" si="566">+K80*$D80</f>
        <v>0</v>
      </c>
      <c r="M80" s="24"/>
      <c r="N80" s="10">
        <f t="shared" ref="N80" si="567">+M80*$D80</f>
        <v>0</v>
      </c>
      <c r="O80" s="24"/>
      <c r="P80" s="10">
        <f t="shared" ref="P80" si="568">+O80*$D80</f>
        <v>0</v>
      </c>
      <c r="Q80" s="24"/>
      <c r="R80" s="10">
        <f t="shared" ref="R80" si="569">+Q80*$D80</f>
        <v>0</v>
      </c>
      <c r="S80" s="24">
        <v>74</v>
      </c>
      <c r="T80" s="10">
        <f t="shared" ref="T80" si="570">+S80*$D80</f>
        <v>710400</v>
      </c>
      <c r="U80" s="24">
        <v>66</v>
      </c>
      <c r="V80" s="10">
        <f t="shared" ref="V80" si="571">+U80*$D80</f>
        <v>633600</v>
      </c>
      <c r="W80" s="24"/>
      <c r="X80" s="10">
        <f t="shared" ref="X80" si="572">+W80*$D80</f>
        <v>0</v>
      </c>
      <c r="Y80" s="24">
        <v>91</v>
      </c>
      <c r="Z80" s="10">
        <f t="shared" ref="Z80" si="573">+Y80*$D80</f>
        <v>873600</v>
      </c>
      <c r="AA80" s="24"/>
      <c r="AB80" s="10">
        <f t="shared" ref="AB80" si="574">+AA80*$D80</f>
        <v>0</v>
      </c>
      <c r="AC80" s="24"/>
      <c r="AD80" s="10">
        <f t="shared" si="516"/>
        <v>0</v>
      </c>
      <c r="AE80" s="10">
        <f t="shared" si="526"/>
        <v>231</v>
      </c>
      <c r="AF80" s="11">
        <f t="shared" si="527"/>
        <v>2217600</v>
      </c>
      <c r="AG80" s="10">
        <f t="shared" si="528"/>
        <v>0</v>
      </c>
      <c r="AH80" s="10">
        <f t="shared" si="529"/>
        <v>0</v>
      </c>
    </row>
    <row r="81" spans="1:34">
      <c r="A81" s="8">
        <v>54</v>
      </c>
      <c r="B81" s="9" t="s">
        <v>18</v>
      </c>
      <c r="C81" s="8" t="s">
        <v>58</v>
      </c>
      <c r="D81" s="10">
        <v>10400</v>
      </c>
      <c r="E81" s="10">
        <v>50</v>
      </c>
      <c r="F81" s="10">
        <f t="shared" si="514"/>
        <v>520000</v>
      </c>
      <c r="G81" s="11"/>
      <c r="H81" s="24">
        <f t="shared" si="515"/>
        <v>0</v>
      </c>
      <c r="I81" s="24"/>
      <c r="J81" s="10">
        <f t="shared" si="516"/>
        <v>0</v>
      </c>
      <c r="K81" s="24"/>
      <c r="L81" s="10">
        <f t="shared" ref="L81" si="575">+K81*$D81</f>
        <v>0</v>
      </c>
      <c r="M81" s="24"/>
      <c r="N81" s="10">
        <f t="shared" ref="N81" si="576">+M81*$D81</f>
        <v>0</v>
      </c>
      <c r="O81" s="24"/>
      <c r="P81" s="10">
        <f t="shared" ref="P81" si="577">+O81*$D81</f>
        <v>0</v>
      </c>
      <c r="Q81" s="24"/>
      <c r="R81" s="10">
        <f t="shared" ref="R81" si="578">+Q81*$D81</f>
        <v>0</v>
      </c>
      <c r="S81" s="24">
        <v>20</v>
      </c>
      <c r="T81" s="10">
        <f t="shared" ref="T81" si="579">+S81*$D81</f>
        <v>208000</v>
      </c>
      <c r="U81" s="24"/>
      <c r="V81" s="10">
        <f t="shared" ref="V81" si="580">+U81*$D81</f>
        <v>0</v>
      </c>
      <c r="W81" s="24"/>
      <c r="X81" s="10">
        <f t="shared" ref="X81" si="581">+W81*$D81</f>
        <v>0</v>
      </c>
      <c r="Y81" s="24">
        <v>30</v>
      </c>
      <c r="Z81" s="10">
        <f t="shared" ref="Z81" si="582">+Y81*$D81</f>
        <v>312000</v>
      </c>
      <c r="AA81" s="24"/>
      <c r="AB81" s="10">
        <f t="shared" ref="AB81" si="583">+AA81*$D81</f>
        <v>0</v>
      </c>
      <c r="AC81" s="24"/>
      <c r="AD81" s="10">
        <f t="shared" si="516"/>
        <v>0</v>
      </c>
      <c r="AE81" s="10">
        <f t="shared" si="526"/>
        <v>50</v>
      </c>
      <c r="AF81" s="11">
        <f t="shared" si="527"/>
        <v>520000</v>
      </c>
      <c r="AG81" s="10">
        <f t="shared" si="528"/>
        <v>0</v>
      </c>
      <c r="AH81" s="10">
        <f t="shared" si="529"/>
        <v>0</v>
      </c>
    </row>
    <row r="82" spans="1:34">
      <c r="A82" s="8">
        <v>55</v>
      </c>
      <c r="B82" s="9" t="s">
        <v>112</v>
      </c>
      <c r="C82" s="8" t="s">
        <v>58</v>
      </c>
      <c r="D82" s="10">
        <v>21600</v>
      </c>
      <c r="E82" s="10">
        <v>10</v>
      </c>
      <c r="F82" s="10">
        <f t="shared" si="514"/>
        <v>216000</v>
      </c>
      <c r="G82" s="11"/>
      <c r="H82" s="24">
        <f t="shared" si="515"/>
        <v>0</v>
      </c>
      <c r="I82" s="24"/>
      <c r="J82" s="10">
        <f t="shared" si="516"/>
        <v>0</v>
      </c>
      <c r="K82" s="24"/>
      <c r="L82" s="10">
        <f t="shared" ref="L82" si="584">+K82*$D82</f>
        <v>0</v>
      </c>
      <c r="M82" s="24"/>
      <c r="N82" s="10">
        <f t="shared" ref="N82" si="585">+M82*$D82</f>
        <v>0</v>
      </c>
      <c r="O82" s="24"/>
      <c r="P82" s="10">
        <f t="shared" ref="P82" si="586">+O82*$D82</f>
        <v>0</v>
      </c>
      <c r="Q82" s="24"/>
      <c r="R82" s="10">
        <f t="shared" ref="R82" si="587">+Q82*$D82</f>
        <v>0</v>
      </c>
      <c r="S82" s="24">
        <v>4</v>
      </c>
      <c r="T82" s="10">
        <f t="shared" ref="T82" si="588">+S82*$D82</f>
        <v>86400</v>
      </c>
      <c r="U82" s="24"/>
      <c r="V82" s="10">
        <f t="shared" ref="V82" si="589">+U82*$D82</f>
        <v>0</v>
      </c>
      <c r="W82" s="24">
        <v>2</v>
      </c>
      <c r="X82" s="10">
        <f t="shared" ref="X82" si="590">+W82*$D82</f>
        <v>43200</v>
      </c>
      <c r="Y82" s="24">
        <v>4</v>
      </c>
      <c r="Z82" s="10">
        <f t="shared" ref="Z82" si="591">+Y82*$D82</f>
        <v>86400</v>
      </c>
      <c r="AA82" s="24"/>
      <c r="AB82" s="10">
        <f t="shared" ref="AB82" si="592">+AA82*$D82</f>
        <v>0</v>
      </c>
      <c r="AC82" s="24"/>
      <c r="AD82" s="10">
        <f t="shared" si="516"/>
        <v>0</v>
      </c>
      <c r="AE82" s="10">
        <f t="shared" si="526"/>
        <v>10</v>
      </c>
      <c r="AF82" s="11">
        <f t="shared" si="527"/>
        <v>216000</v>
      </c>
      <c r="AG82" s="10">
        <f t="shared" si="528"/>
        <v>0</v>
      </c>
      <c r="AH82" s="10">
        <f t="shared" si="529"/>
        <v>0</v>
      </c>
    </row>
    <row r="83" spans="1:34">
      <c r="A83" s="8">
        <v>56</v>
      </c>
      <c r="B83" s="9" t="s">
        <v>106</v>
      </c>
      <c r="C83" s="8" t="s">
        <v>58</v>
      </c>
      <c r="D83" s="10">
        <v>10400</v>
      </c>
      <c r="E83" s="10">
        <v>10</v>
      </c>
      <c r="F83" s="10">
        <f t="shared" si="514"/>
        <v>104000</v>
      </c>
      <c r="G83" s="11"/>
      <c r="H83" s="24">
        <f t="shared" si="515"/>
        <v>0</v>
      </c>
      <c r="I83" s="24"/>
      <c r="J83" s="10">
        <f t="shared" si="516"/>
        <v>0</v>
      </c>
      <c r="K83" s="24"/>
      <c r="L83" s="10">
        <f t="shared" ref="L83" si="593">+K83*$D83</f>
        <v>0</v>
      </c>
      <c r="M83" s="24"/>
      <c r="N83" s="10">
        <f t="shared" ref="N83" si="594">+M83*$D83</f>
        <v>0</v>
      </c>
      <c r="O83" s="24"/>
      <c r="P83" s="10">
        <f t="shared" ref="P83" si="595">+O83*$D83</f>
        <v>0</v>
      </c>
      <c r="Q83" s="24"/>
      <c r="R83" s="10">
        <f t="shared" ref="R83" si="596">+Q83*$D83</f>
        <v>0</v>
      </c>
      <c r="S83" s="24">
        <v>4</v>
      </c>
      <c r="T83" s="10">
        <f t="shared" ref="T83" si="597">+S83*$D83</f>
        <v>41600</v>
      </c>
      <c r="U83" s="24"/>
      <c r="V83" s="10">
        <f t="shared" ref="V83" si="598">+U83*$D83</f>
        <v>0</v>
      </c>
      <c r="W83" s="24">
        <v>2</v>
      </c>
      <c r="X83" s="10">
        <f t="shared" ref="X83" si="599">+W83*$D83</f>
        <v>20800</v>
      </c>
      <c r="Y83" s="24">
        <v>4</v>
      </c>
      <c r="Z83" s="10">
        <f t="shared" ref="Z83" si="600">+Y83*$D83</f>
        <v>41600</v>
      </c>
      <c r="AA83" s="24"/>
      <c r="AB83" s="10">
        <f t="shared" ref="AB83" si="601">+AA83*$D83</f>
        <v>0</v>
      </c>
      <c r="AC83" s="24"/>
      <c r="AD83" s="10">
        <f t="shared" si="516"/>
        <v>0</v>
      </c>
      <c r="AE83" s="10">
        <f t="shared" si="526"/>
        <v>10</v>
      </c>
      <c r="AF83" s="11">
        <f t="shared" si="527"/>
        <v>104000</v>
      </c>
      <c r="AG83" s="10">
        <f t="shared" si="528"/>
        <v>0</v>
      </c>
      <c r="AH83" s="10">
        <f t="shared" si="529"/>
        <v>0</v>
      </c>
    </row>
    <row r="84" spans="1:34">
      <c r="A84" s="87"/>
      <c r="B84" s="13" t="s">
        <v>267</v>
      </c>
      <c r="C84" s="87"/>
      <c r="D84" s="26"/>
      <c r="E84" s="26"/>
      <c r="F84" s="26"/>
      <c r="G84" s="88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14">
        <f>SUM(X79:X83)</f>
        <v>64000</v>
      </c>
      <c r="Y84" s="26"/>
      <c r="Z84" s="14">
        <f>SUM(Z79:Z83)</f>
        <v>2769600</v>
      </c>
      <c r="AA84" s="14"/>
      <c r="AB84" s="14"/>
      <c r="AC84" s="14"/>
      <c r="AD84" s="14"/>
      <c r="AE84" s="14"/>
      <c r="AF84" s="15">
        <f>SUM(AF79:AF83)</f>
        <v>6753600</v>
      </c>
      <c r="AG84" s="10"/>
      <c r="AH84" s="10"/>
    </row>
    <row r="85" spans="1:34">
      <c r="A85" s="8">
        <v>57</v>
      </c>
      <c r="B85" s="9" t="s">
        <v>84</v>
      </c>
      <c r="C85" s="8" t="s">
        <v>58</v>
      </c>
      <c r="D85" s="10">
        <v>21540</v>
      </c>
      <c r="E85" s="10">
        <v>796</v>
      </c>
      <c r="F85" s="10">
        <f t="shared" si="514"/>
        <v>17145840</v>
      </c>
      <c r="G85" s="11"/>
      <c r="H85" s="24">
        <f t="shared" si="515"/>
        <v>0</v>
      </c>
      <c r="I85" s="24"/>
      <c r="J85" s="10">
        <f t="shared" si="516"/>
        <v>0</v>
      </c>
      <c r="K85" s="24"/>
      <c r="L85" s="10">
        <f t="shared" ref="L85" si="602">+K85*$D85</f>
        <v>0</v>
      </c>
      <c r="M85" s="24"/>
      <c r="N85" s="10">
        <f t="shared" ref="N85" si="603">+M85*$D85</f>
        <v>0</v>
      </c>
      <c r="O85" s="24"/>
      <c r="P85" s="10">
        <f t="shared" ref="P85" si="604">+O85*$D85</f>
        <v>0</v>
      </c>
      <c r="Q85" s="24"/>
      <c r="R85" s="10">
        <f t="shared" ref="R85" si="605">+Q85*$D85</f>
        <v>0</v>
      </c>
      <c r="S85" s="24">
        <v>42</v>
      </c>
      <c r="T85" s="10">
        <f t="shared" ref="T85" si="606">+S85*$D85</f>
        <v>904680</v>
      </c>
      <c r="U85" s="24">
        <v>286</v>
      </c>
      <c r="V85" s="10">
        <f t="shared" ref="V85" si="607">+U85*$D85</f>
        <v>6160440</v>
      </c>
      <c r="W85" s="24"/>
      <c r="X85" s="10">
        <f t="shared" ref="X85" si="608">+W85*$D85</f>
        <v>0</v>
      </c>
      <c r="Y85" s="24">
        <v>153</v>
      </c>
      <c r="Z85" s="10">
        <f t="shared" ref="Z85" si="609">+Y85*$D85</f>
        <v>3295620</v>
      </c>
      <c r="AA85" s="24"/>
      <c r="AB85" s="10">
        <f t="shared" ref="AB85" si="610">+AA85*$D85</f>
        <v>0</v>
      </c>
      <c r="AC85" s="24"/>
      <c r="AD85" s="10">
        <f t="shared" si="516"/>
        <v>0</v>
      </c>
      <c r="AE85" s="10">
        <f t="shared" si="526"/>
        <v>481</v>
      </c>
      <c r="AF85" s="11">
        <f t="shared" si="527"/>
        <v>10360740</v>
      </c>
      <c r="AG85" s="10">
        <f t="shared" si="528"/>
        <v>315</v>
      </c>
      <c r="AH85" s="10">
        <f t="shared" si="529"/>
        <v>6785100</v>
      </c>
    </row>
    <row r="86" spans="1:34">
      <c r="A86" s="8">
        <v>58</v>
      </c>
      <c r="B86" s="9" t="s">
        <v>85</v>
      </c>
      <c r="C86" s="8" t="s">
        <v>58</v>
      </c>
      <c r="D86" s="10">
        <v>14910</v>
      </c>
      <c r="E86" s="10">
        <v>580</v>
      </c>
      <c r="F86" s="10">
        <f t="shared" si="514"/>
        <v>8647800</v>
      </c>
      <c r="G86" s="11"/>
      <c r="H86" s="24">
        <f t="shared" si="515"/>
        <v>0</v>
      </c>
      <c r="I86" s="24"/>
      <c r="J86" s="10">
        <f t="shared" si="516"/>
        <v>0</v>
      </c>
      <c r="K86" s="24"/>
      <c r="L86" s="10">
        <f t="shared" ref="L86" si="611">+K86*$D86</f>
        <v>0</v>
      </c>
      <c r="M86" s="24"/>
      <c r="N86" s="10">
        <f t="shared" ref="N86" si="612">+M86*$D86</f>
        <v>0</v>
      </c>
      <c r="O86" s="24"/>
      <c r="P86" s="10">
        <f t="shared" ref="P86" si="613">+O86*$D86</f>
        <v>0</v>
      </c>
      <c r="Q86" s="24"/>
      <c r="R86" s="10">
        <f t="shared" ref="R86" si="614">+Q86*$D86</f>
        <v>0</v>
      </c>
      <c r="S86" s="24"/>
      <c r="T86" s="10">
        <f t="shared" ref="T86" si="615">+S86*$D86</f>
        <v>0</v>
      </c>
      <c r="U86" s="24">
        <v>470</v>
      </c>
      <c r="V86" s="10">
        <f t="shared" ref="V86" si="616">+U86*$D86</f>
        <v>7007700</v>
      </c>
      <c r="W86" s="24">
        <v>100</v>
      </c>
      <c r="X86" s="10">
        <f t="shared" ref="X86" si="617">+W86*$D86</f>
        <v>1491000</v>
      </c>
      <c r="Y86" s="24">
        <v>10</v>
      </c>
      <c r="Z86" s="10">
        <f t="shared" ref="Z86" si="618">+Y86*$D86</f>
        <v>149100</v>
      </c>
      <c r="AA86" s="24"/>
      <c r="AB86" s="10">
        <f t="shared" ref="AB86" si="619">+AA86*$D86</f>
        <v>0</v>
      </c>
      <c r="AC86" s="24"/>
      <c r="AD86" s="10">
        <f t="shared" si="516"/>
        <v>0</v>
      </c>
      <c r="AE86" s="10">
        <f t="shared" si="526"/>
        <v>580</v>
      </c>
      <c r="AF86" s="11">
        <f t="shared" si="527"/>
        <v>8647800</v>
      </c>
      <c r="AG86" s="10">
        <f t="shared" si="528"/>
        <v>0</v>
      </c>
      <c r="AH86" s="10">
        <f t="shared" si="529"/>
        <v>0</v>
      </c>
    </row>
    <row r="87" spans="1:34">
      <c r="A87" s="8">
        <v>59</v>
      </c>
      <c r="B87" s="9" t="s">
        <v>236</v>
      </c>
      <c r="C87" s="8" t="s">
        <v>58</v>
      </c>
      <c r="D87" s="10">
        <v>31500</v>
      </c>
      <c r="E87" s="10">
        <v>71</v>
      </c>
      <c r="F87" s="10">
        <f t="shared" si="514"/>
        <v>2236500</v>
      </c>
      <c r="G87" s="11"/>
      <c r="H87" s="24">
        <f t="shared" si="515"/>
        <v>0</v>
      </c>
      <c r="I87" s="24"/>
      <c r="J87" s="10">
        <f t="shared" si="516"/>
        <v>0</v>
      </c>
      <c r="K87" s="24"/>
      <c r="L87" s="10">
        <f t="shared" ref="L87" si="620">+K87*$D87</f>
        <v>0</v>
      </c>
      <c r="M87" s="24"/>
      <c r="N87" s="10">
        <f t="shared" ref="N87" si="621">+M87*$D87</f>
        <v>0</v>
      </c>
      <c r="O87" s="24"/>
      <c r="P87" s="10">
        <f t="shared" ref="P87" si="622">+O87*$D87</f>
        <v>0</v>
      </c>
      <c r="Q87" s="24"/>
      <c r="R87" s="10">
        <f t="shared" ref="R87" si="623">+Q87*$D87</f>
        <v>0</v>
      </c>
      <c r="S87" s="24">
        <v>71</v>
      </c>
      <c r="T87" s="10">
        <f t="shared" ref="T87" si="624">+S87*$D87</f>
        <v>2236500</v>
      </c>
      <c r="U87" s="24"/>
      <c r="V87" s="10">
        <f t="shared" ref="V87" si="625">+U87*$D87</f>
        <v>0</v>
      </c>
      <c r="W87" s="24"/>
      <c r="X87" s="10">
        <f t="shared" ref="X87" si="626">+W87*$D87</f>
        <v>0</v>
      </c>
      <c r="Y87" s="24"/>
      <c r="Z87" s="10">
        <f t="shared" ref="Z87" si="627">+Y87*$D87</f>
        <v>0</v>
      </c>
      <c r="AA87" s="24"/>
      <c r="AB87" s="10">
        <f t="shared" ref="AB87" si="628">+AA87*$D87</f>
        <v>0</v>
      </c>
      <c r="AC87" s="24"/>
      <c r="AD87" s="10">
        <f t="shared" si="516"/>
        <v>0</v>
      </c>
      <c r="AE87" s="10">
        <f t="shared" si="526"/>
        <v>71</v>
      </c>
      <c r="AF87" s="11">
        <f t="shared" si="527"/>
        <v>2236500</v>
      </c>
      <c r="AG87" s="10">
        <f t="shared" si="528"/>
        <v>0</v>
      </c>
      <c r="AH87" s="10">
        <f t="shared" si="529"/>
        <v>0</v>
      </c>
    </row>
    <row r="88" spans="1:34">
      <c r="A88" s="8">
        <v>60</v>
      </c>
      <c r="B88" s="9" t="s">
        <v>237</v>
      </c>
      <c r="C88" s="8" t="s">
        <v>58</v>
      </c>
      <c r="D88" s="10">
        <v>23600</v>
      </c>
      <c r="E88" s="10">
        <v>15</v>
      </c>
      <c r="F88" s="10">
        <f t="shared" si="514"/>
        <v>354000</v>
      </c>
      <c r="G88" s="11"/>
      <c r="H88" s="24">
        <f t="shared" si="515"/>
        <v>0</v>
      </c>
      <c r="I88" s="24"/>
      <c r="J88" s="10">
        <f t="shared" si="516"/>
        <v>0</v>
      </c>
      <c r="K88" s="24"/>
      <c r="L88" s="10">
        <f t="shared" ref="L88" si="629">+K88*$D88</f>
        <v>0</v>
      </c>
      <c r="M88" s="24"/>
      <c r="N88" s="10">
        <f t="shared" ref="N88" si="630">+M88*$D88</f>
        <v>0</v>
      </c>
      <c r="O88" s="24"/>
      <c r="P88" s="10">
        <f t="shared" ref="P88" si="631">+O88*$D88</f>
        <v>0</v>
      </c>
      <c r="Q88" s="24"/>
      <c r="R88" s="10">
        <f t="shared" ref="R88" si="632">+Q88*$D88</f>
        <v>0</v>
      </c>
      <c r="S88" s="24"/>
      <c r="T88" s="10">
        <f t="shared" ref="T88" si="633">+S88*$D88</f>
        <v>0</v>
      </c>
      <c r="U88" s="24"/>
      <c r="V88" s="10">
        <f t="shared" ref="V88" si="634">+U88*$D88</f>
        <v>0</v>
      </c>
      <c r="W88" s="24">
        <v>10</v>
      </c>
      <c r="X88" s="10">
        <f t="shared" ref="X88" si="635">+W88*$D88</f>
        <v>236000</v>
      </c>
      <c r="Y88" s="24">
        <v>18</v>
      </c>
      <c r="Z88" s="10">
        <f t="shared" ref="Z88" si="636">+Y88*$D88</f>
        <v>424800</v>
      </c>
      <c r="AA88" s="24"/>
      <c r="AB88" s="10">
        <f t="shared" ref="AB88" si="637">+AA88*$D88</f>
        <v>0</v>
      </c>
      <c r="AC88" s="24"/>
      <c r="AD88" s="10">
        <f t="shared" si="516"/>
        <v>0</v>
      </c>
      <c r="AE88" s="10">
        <f t="shared" si="526"/>
        <v>28</v>
      </c>
      <c r="AF88" s="11">
        <f t="shared" si="527"/>
        <v>660800</v>
      </c>
      <c r="AG88" s="10">
        <f t="shared" si="528"/>
        <v>-13</v>
      </c>
      <c r="AH88" s="10">
        <f t="shared" si="529"/>
        <v>-306800</v>
      </c>
    </row>
    <row r="89" spans="1:34">
      <c r="A89" s="8">
        <v>61</v>
      </c>
      <c r="B89" s="9" t="s">
        <v>189</v>
      </c>
      <c r="C89" s="8" t="s">
        <v>58</v>
      </c>
      <c r="D89" s="10">
        <v>27676</v>
      </c>
      <c r="E89" s="10">
        <v>15</v>
      </c>
      <c r="F89" s="10">
        <f t="shared" si="514"/>
        <v>415140</v>
      </c>
      <c r="G89" s="11"/>
      <c r="H89" s="24">
        <f t="shared" si="515"/>
        <v>0</v>
      </c>
      <c r="I89" s="24"/>
      <c r="J89" s="10">
        <f t="shared" si="516"/>
        <v>0</v>
      </c>
      <c r="K89" s="24"/>
      <c r="L89" s="10">
        <f t="shared" ref="L89" si="638">+K89*$D89</f>
        <v>0</v>
      </c>
      <c r="M89" s="24"/>
      <c r="N89" s="10">
        <f t="shared" ref="N89" si="639">+M89*$D89</f>
        <v>0</v>
      </c>
      <c r="O89" s="24"/>
      <c r="P89" s="10">
        <f t="shared" ref="P89" si="640">+O89*$D89</f>
        <v>0</v>
      </c>
      <c r="Q89" s="24"/>
      <c r="R89" s="10">
        <f t="shared" ref="R89" si="641">+Q89*$D89</f>
        <v>0</v>
      </c>
      <c r="S89" s="24"/>
      <c r="T89" s="10">
        <f t="shared" ref="T89" si="642">+S89*$D89</f>
        <v>0</v>
      </c>
      <c r="U89" s="24"/>
      <c r="V89" s="10">
        <f t="shared" ref="V89" si="643">+U89*$D89</f>
        <v>0</v>
      </c>
      <c r="W89" s="24">
        <v>10</v>
      </c>
      <c r="X89" s="10">
        <f t="shared" ref="X89" si="644">+W89*$D89</f>
        <v>276760</v>
      </c>
      <c r="Y89" s="24">
        <v>18</v>
      </c>
      <c r="Z89" s="10">
        <f t="shared" ref="Z89" si="645">+Y89*$D89</f>
        <v>498168</v>
      </c>
      <c r="AA89" s="24"/>
      <c r="AB89" s="10">
        <f t="shared" ref="AB89" si="646">+AA89*$D89</f>
        <v>0</v>
      </c>
      <c r="AC89" s="24"/>
      <c r="AD89" s="10">
        <f t="shared" si="516"/>
        <v>0</v>
      </c>
      <c r="AE89" s="10">
        <f t="shared" si="526"/>
        <v>28</v>
      </c>
      <c r="AF89" s="11">
        <f t="shared" si="527"/>
        <v>774928</v>
      </c>
      <c r="AG89" s="10">
        <f t="shared" si="528"/>
        <v>-13</v>
      </c>
      <c r="AH89" s="10">
        <f t="shared" si="529"/>
        <v>-359788</v>
      </c>
    </row>
    <row r="90" spans="1:34">
      <c r="A90" s="8">
        <v>62</v>
      </c>
      <c r="B90" s="9" t="s">
        <v>191</v>
      </c>
      <c r="C90" s="8" t="s">
        <v>58</v>
      </c>
      <c r="D90" s="10">
        <v>18400</v>
      </c>
      <c r="E90" s="10">
        <v>15</v>
      </c>
      <c r="F90" s="10">
        <f t="shared" si="514"/>
        <v>276000</v>
      </c>
      <c r="G90" s="11"/>
      <c r="H90" s="24">
        <f t="shared" si="515"/>
        <v>0</v>
      </c>
      <c r="I90" s="24"/>
      <c r="J90" s="10">
        <f t="shared" si="516"/>
        <v>0</v>
      </c>
      <c r="K90" s="24"/>
      <c r="L90" s="10">
        <f t="shared" ref="L90" si="647">+K90*$D90</f>
        <v>0</v>
      </c>
      <c r="M90" s="24"/>
      <c r="N90" s="10">
        <f t="shared" ref="N90" si="648">+M90*$D90</f>
        <v>0</v>
      </c>
      <c r="O90" s="24"/>
      <c r="P90" s="10">
        <f t="shared" ref="P90" si="649">+O90*$D90</f>
        <v>0</v>
      </c>
      <c r="Q90" s="24"/>
      <c r="R90" s="10">
        <f t="shared" ref="R90" si="650">+Q90*$D90</f>
        <v>0</v>
      </c>
      <c r="S90" s="24"/>
      <c r="T90" s="10">
        <f t="shared" ref="T90" si="651">+S90*$D90</f>
        <v>0</v>
      </c>
      <c r="U90" s="24"/>
      <c r="V90" s="10">
        <f t="shared" ref="V90" si="652">+U90*$D90</f>
        <v>0</v>
      </c>
      <c r="W90" s="24"/>
      <c r="X90" s="10">
        <f t="shared" ref="X90" si="653">+W90*$D90</f>
        <v>0</v>
      </c>
      <c r="Y90" s="24">
        <v>15</v>
      </c>
      <c r="Z90" s="10">
        <f t="shared" ref="Z90" si="654">+Y90*$D90</f>
        <v>276000</v>
      </c>
      <c r="AA90" s="24"/>
      <c r="AB90" s="10">
        <f t="shared" ref="AB90" si="655">+AA90*$D90</f>
        <v>0</v>
      </c>
      <c r="AC90" s="24"/>
      <c r="AD90" s="10">
        <f t="shared" si="516"/>
        <v>0</v>
      </c>
      <c r="AE90" s="10">
        <f t="shared" si="526"/>
        <v>15</v>
      </c>
      <c r="AF90" s="11">
        <f t="shared" si="527"/>
        <v>276000</v>
      </c>
      <c r="AG90" s="10">
        <f t="shared" si="528"/>
        <v>0</v>
      </c>
      <c r="AH90" s="10">
        <f t="shared" si="529"/>
        <v>0</v>
      </c>
    </row>
    <row r="91" spans="1:34">
      <c r="A91" s="8">
        <v>63</v>
      </c>
      <c r="B91" s="9" t="s">
        <v>88</v>
      </c>
      <c r="C91" s="8" t="s">
        <v>58</v>
      </c>
      <c r="D91" s="10">
        <v>14400</v>
      </c>
      <c r="E91" s="10">
        <v>78</v>
      </c>
      <c r="F91" s="10">
        <f t="shared" si="514"/>
        <v>1123200</v>
      </c>
      <c r="G91" s="11">
        <v>43</v>
      </c>
      <c r="H91" s="24">
        <f t="shared" si="515"/>
        <v>619200</v>
      </c>
      <c r="I91" s="24"/>
      <c r="J91" s="10">
        <f t="shared" si="516"/>
        <v>0</v>
      </c>
      <c r="K91" s="24"/>
      <c r="L91" s="10">
        <f t="shared" ref="L91:L92" si="656">+K91*$D91</f>
        <v>0</v>
      </c>
      <c r="M91" s="24"/>
      <c r="N91" s="10">
        <f t="shared" ref="N91:N92" si="657">+M91*$D91</f>
        <v>0</v>
      </c>
      <c r="O91" s="24"/>
      <c r="P91" s="10">
        <f t="shared" ref="P91:P92" si="658">+O91*$D91</f>
        <v>0</v>
      </c>
      <c r="Q91" s="24"/>
      <c r="R91" s="10">
        <f t="shared" ref="R91:R92" si="659">+Q91*$D91</f>
        <v>0</v>
      </c>
      <c r="S91" s="24"/>
      <c r="T91" s="10">
        <f t="shared" ref="T91:T92" si="660">+S91*$D91</f>
        <v>0</v>
      </c>
      <c r="U91" s="24">
        <v>9</v>
      </c>
      <c r="V91" s="10">
        <f t="shared" ref="V91:V92" si="661">+U91*$D91</f>
        <v>129600</v>
      </c>
      <c r="W91" s="24"/>
      <c r="X91" s="10">
        <f t="shared" ref="X91:X92" si="662">+W91*$D91</f>
        <v>0</v>
      </c>
      <c r="Y91" s="24">
        <v>26</v>
      </c>
      <c r="Z91" s="10">
        <f t="shared" ref="Z91:Z92" si="663">+Y91*$D91</f>
        <v>374400</v>
      </c>
      <c r="AA91" s="24"/>
      <c r="AB91" s="10">
        <f t="shared" ref="AB91:AB92" si="664">+AA91*$D91</f>
        <v>0</v>
      </c>
      <c r="AC91" s="24"/>
      <c r="AD91" s="10">
        <f t="shared" si="516"/>
        <v>0</v>
      </c>
      <c r="AE91" s="10">
        <f t="shared" si="526"/>
        <v>78</v>
      </c>
      <c r="AF91" s="11">
        <f t="shared" si="527"/>
        <v>1123200</v>
      </c>
      <c r="AG91" s="10">
        <f t="shared" si="528"/>
        <v>0</v>
      </c>
      <c r="AH91" s="10">
        <f t="shared" si="529"/>
        <v>0</v>
      </c>
    </row>
    <row r="92" spans="1:34" hidden="1">
      <c r="A92" s="8">
        <v>64</v>
      </c>
      <c r="B92" s="9" t="s">
        <v>257</v>
      </c>
      <c r="C92" s="8" t="s">
        <v>58</v>
      </c>
      <c r="D92" s="10">
        <v>8000</v>
      </c>
      <c r="E92" s="10">
        <v>6</v>
      </c>
      <c r="F92" s="10">
        <f t="shared" si="514"/>
        <v>48000</v>
      </c>
      <c r="G92" s="11"/>
      <c r="H92" s="24"/>
      <c r="I92" s="24"/>
      <c r="J92" s="10">
        <f t="shared" si="516"/>
        <v>0</v>
      </c>
      <c r="K92" s="24"/>
      <c r="L92" s="10">
        <f t="shared" si="656"/>
        <v>0</v>
      </c>
      <c r="M92" s="24"/>
      <c r="N92" s="10">
        <f t="shared" si="657"/>
        <v>0</v>
      </c>
      <c r="O92" s="24"/>
      <c r="P92" s="10">
        <f t="shared" si="658"/>
        <v>0</v>
      </c>
      <c r="Q92" s="24"/>
      <c r="R92" s="10">
        <f t="shared" si="659"/>
        <v>0</v>
      </c>
      <c r="S92" s="24"/>
      <c r="T92" s="10">
        <f t="shared" si="660"/>
        <v>0</v>
      </c>
      <c r="U92" s="24"/>
      <c r="V92" s="10">
        <f t="shared" si="661"/>
        <v>0</v>
      </c>
      <c r="W92" s="24"/>
      <c r="X92" s="10">
        <f t="shared" si="662"/>
        <v>0</v>
      </c>
      <c r="Y92" s="24"/>
      <c r="Z92" s="10">
        <f t="shared" si="663"/>
        <v>0</v>
      </c>
      <c r="AA92" s="24"/>
      <c r="AB92" s="10">
        <f t="shared" si="664"/>
        <v>0</v>
      </c>
      <c r="AC92" s="24"/>
      <c r="AD92" s="10">
        <f t="shared" si="516"/>
        <v>0</v>
      </c>
      <c r="AE92" s="10">
        <f t="shared" ref="AE92" si="665">+G92+I92+K92+M92+O92+Q92+S92+U92+W92+Y92+AA92+AC92</f>
        <v>0</v>
      </c>
      <c r="AF92" s="11">
        <f t="shared" si="527"/>
        <v>0</v>
      </c>
      <c r="AG92" s="10">
        <f t="shared" si="528"/>
        <v>6</v>
      </c>
      <c r="AH92" s="10">
        <f t="shared" ref="AH92" si="666">+AG92*$D92</f>
        <v>48000</v>
      </c>
    </row>
    <row r="93" spans="1:34">
      <c r="A93" s="8">
        <v>64</v>
      </c>
      <c r="B93" s="9" t="s">
        <v>238</v>
      </c>
      <c r="C93" s="8" t="s">
        <v>58</v>
      </c>
      <c r="D93" s="10">
        <v>8000</v>
      </c>
      <c r="E93" s="10">
        <v>6</v>
      </c>
      <c r="F93" s="10">
        <f t="shared" si="514"/>
        <v>48000</v>
      </c>
      <c r="G93" s="11"/>
      <c r="H93" s="24">
        <f t="shared" si="515"/>
        <v>0</v>
      </c>
      <c r="I93" s="24"/>
      <c r="J93" s="10">
        <f t="shared" si="516"/>
        <v>0</v>
      </c>
      <c r="K93" s="24"/>
      <c r="L93" s="10">
        <f t="shared" ref="L93" si="667">+K93*$D93</f>
        <v>0</v>
      </c>
      <c r="M93" s="24"/>
      <c r="N93" s="10">
        <f t="shared" ref="N93" si="668">+M93*$D93</f>
        <v>0</v>
      </c>
      <c r="O93" s="24"/>
      <c r="P93" s="10">
        <f t="shared" ref="P93" si="669">+O93*$D93</f>
        <v>0</v>
      </c>
      <c r="Q93" s="24">
        <v>6</v>
      </c>
      <c r="R93" s="10">
        <f t="shared" ref="R93" si="670">+Q93*$D93</f>
        <v>48000</v>
      </c>
      <c r="S93" s="24"/>
      <c r="T93" s="10">
        <f t="shared" ref="T93" si="671">+S93*$D93</f>
        <v>0</v>
      </c>
      <c r="U93" s="24"/>
      <c r="V93" s="10">
        <f t="shared" ref="V93" si="672">+U93*$D93</f>
        <v>0</v>
      </c>
      <c r="W93" s="24"/>
      <c r="X93" s="10">
        <f t="shared" ref="X93" si="673">+W93*$D93</f>
        <v>0</v>
      </c>
      <c r="Y93" s="24"/>
      <c r="Z93" s="10">
        <f t="shared" ref="Z93" si="674">+Y93*$D93</f>
        <v>0</v>
      </c>
      <c r="AA93" s="24"/>
      <c r="AB93" s="10">
        <f t="shared" ref="AB93" si="675">+AA93*$D93</f>
        <v>0</v>
      </c>
      <c r="AC93" s="24"/>
      <c r="AD93" s="10">
        <f t="shared" si="516"/>
        <v>0</v>
      </c>
      <c r="AE93" s="10">
        <f t="shared" si="526"/>
        <v>6</v>
      </c>
      <c r="AF93" s="11">
        <f t="shared" si="527"/>
        <v>48000</v>
      </c>
      <c r="AG93" s="10">
        <f t="shared" si="528"/>
        <v>0</v>
      </c>
      <c r="AH93" s="10">
        <f t="shared" si="529"/>
        <v>0</v>
      </c>
    </row>
    <row r="94" spans="1:34" hidden="1">
      <c r="A94" s="8">
        <v>66</v>
      </c>
      <c r="B94" s="9" t="s">
        <v>239</v>
      </c>
      <c r="C94" s="8" t="s">
        <v>58</v>
      </c>
      <c r="D94" s="10">
        <v>8000</v>
      </c>
      <c r="E94" s="10">
        <v>35</v>
      </c>
      <c r="F94" s="10">
        <f t="shared" si="514"/>
        <v>280000</v>
      </c>
      <c r="G94" s="11"/>
      <c r="H94" s="24">
        <f t="shared" si="515"/>
        <v>0</v>
      </c>
      <c r="I94" s="24"/>
      <c r="J94" s="10">
        <f t="shared" si="516"/>
        <v>0</v>
      </c>
      <c r="K94" s="24"/>
      <c r="L94" s="10">
        <f t="shared" ref="L94" si="676">+K94*$D94</f>
        <v>0</v>
      </c>
      <c r="M94" s="24"/>
      <c r="N94" s="10">
        <f t="shared" ref="N94" si="677">+M94*$D94</f>
        <v>0</v>
      </c>
      <c r="O94" s="24"/>
      <c r="P94" s="10">
        <f t="shared" ref="P94" si="678">+O94*$D94</f>
        <v>0</v>
      </c>
      <c r="Q94" s="24"/>
      <c r="R94" s="10">
        <f t="shared" ref="R94" si="679">+Q94*$D94</f>
        <v>0</v>
      </c>
      <c r="S94" s="24"/>
      <c r="T94" s="10">
        <f t="shared" ref="T94" si="680">+S94*$D94</f>
        <v>0</v>
      </c>
      <c r="U94" s="24"/>
      <c r="V94" s="10">
        <f t="shared" ref="V94" si="681">+U94*$D94</f>
        <v>0</v>
      </c>
      <c r="W94" s="24"/>
      <c r="X94" s="10">
        <f t="shared" ref="X94" si="682">+W94*$D94</f>
        <v>0</v>
      </c>
      <c r="Y94" s="24"/>
      <c r="Z94" s="10">
        <f t="shared" ref="Z94" si="683">+Y94*$D94</f>
        <v>0</v>
      </c>
      <c r="AA94" s="24"/>
      <c r="AB94" s="10">
        <f t="shared" ref="AB94" si="684">+AA94*$D94</f>
        <v>0</v>
      </c>
      <c r="AC94" s="24"/>
      <c r="AD94" s="10">
        <f t="shared" si="516"/>
        <v>0</v>
      </c>
      <c r="AE94" s="10">
        <f t="shared" si="526"/>
        <v>0</v>
      </c>
      <c r="AF94" s="11">
        <f t="shared" si="527"/>
        <v>0</v>
      </c>
      <c r="AG94" s="10">
        <f t="shared" si="528"/>
        <v>35</v>
      </c>
      <c r="AH94" s="10">
        <f t="shared" si="529"/>
        <v>280000</v>
      </c>
    </row>
    <row r="95" spans="1:34">
      <c r="A95" s="8">
        <v>65</v>
      </c>
      <c r="B95" s="9" t="s">
        <v>196</v>
      </c>
      <c r="C95" s="8" t="s">
        <v>58</v>
      </c>
      <c r="D95" s="10">
        <v>8000</v>
      </c>
      <c r="E95" s="10">
        <v>60</v>
      </c>
      <c r="F95" s="10">
        <f t="shared" si="514"/>
        <v>480000</v>
      </c>
      <c r="G95" s="11"/>
      <c r="H95" s="24">
        <f t="shared" si="515"/>
        <v>0</v>
      </c>
      <c r="I95" s="24"/>
      <c r="J95" s="10">
        <f t="shared" si="516"/>
        <v>0</v>
      </c>
      <c r="K95" s="24"/>
      <c r="L95" s="10">
        <f t="shared" ref="L95" si="685">+K95*$D95</f>
        <v>0</v>
      </c>
      <c r="M95" s="24"/>
      <c r="N95" s="10">
        <f t="shared" ref="N95" si="686">+M95*$D95</f>
        <v>0</v>
      </c>
      <c r="O95" s="24"/>
      <c r="P95" s="10">
        <f t="shared" ref="P95" si="687">+O95*$D95</f>
        <v>0</v>
      </c>
      <c r="Q95" s="24">
        <v>16</v>
      </c>
      <c r="R95" s="10">
        <f t="shared" ref="R95" si="688">+Q95*$D95</f>
        <v>128000</v>
      </c>
      <c r="S95" s="24"/>
      <c r="T95" s="10">
        <f t="shared" ref="T95" si="689">+S95*$D95</f>
        <v>0</v>
      </c>
      <c r="U95" s="24"/>
      <c r="V95" s="10">
        <f t="shared" ref="V95" si="690">+U95*$D95</f>
        <v>0</v>
      </c>
      <c r="W95" s="24"/>
      <c r="X95" s="10">
        <f t="shared" ref="X95" si="691">+W95*$D95</f>
        <v>0</v>
      </c>
      <c r="Y95" s="24">
        <v>44</v>
      </c>
      <c r="Z95" s="10">
        <f t="shared" ref="Z95" si="692">+Y95*$D95</f>
        <v>352000</v>
      </c>
      <c r="AA95" s="24"/>
      <c r="AB95" s="10">
        <f t="shared" ref="AB95" si="693">+AA95*$D95</f>
        <v>0</v>
      </c>
      <c r="AC95" s="24"/>
      <c r="AD95" s="10">
        <f t="shared" si="516"/>
        <v>0</v>
      </c>
      <c r="AE95" s="10">
        <f t="shared" si="526"/>
        <v>60</v>
      </c>
      <c r="AF95" s="11">
        <f t="shared" si="527"/>
        <v>480000</v>
      </c>
      <c r="AG95" s="10">
        <f t="shared" si="528"/>
        <v>0</v>
      </c>
      <c r="AH95" s="10">
        <f t="shared" si="529"/>
        <v>0</v>
      </c>
    </row>
    <row r="96" spans="1:34">
      <c r="A96" s="8">
        <v>66</v>
      </c>
      <c r="B96" s="9" t="s">
        <v>197</v>
      </c>
      <c r="C96" s="8" t="s">
        <v>58</v>
      </c>
      <c r="D96" s="10">
        <v>8000</v>
      </c>
      <c r="E96" s="10">
        <v>20</v>
      </c>
      <c r="F96" s="10">
        <f t="shared" si="514"/>
        <v>160000</v>
      </c>
      <c r="G96" s="11"/>
      <c r="H96" s="24">
        <f t="shared" si="515"/>
        <v>0</v>
      </c>
      <c r="I96" s="24"/>
      <c r="J96" s="10">
        <f t="shared" si="516"/>
        <v>0</v>
      </c>
      <c r="K96" s="24"/>
      <c r="L96" s="10">
        <f t="shared" ref="L96" si="694">+K96*$D96</f>
        <v>0</v>
      </c>
      <c r="M96" s="24"/>
      <c r="N96" s="10">
        <f t="shared" ref="N96" si="695">+M96*$D96</f>
        <v>0</v>
      </c>
      <c r="O96" s="24"/>
      <c r="P96" s="10">
        <f t="shared" ref="P96" si="696">+O96*$D96</f>
        <v>0</v>
      </c>
      <c r="Q96" s="24">
        <v>16</v>
      </c>
      <c r="R96" s="10">
        <f t="shared" ref="R96" si="697">+Q96*$D96</f>
        <v>128000</v>
      </c>
      <c r="S96" s="24"/>
      <c r="T96" s="10">
        <f t="shared" ref="T96" si="698">+S96*$D96</f>
        <v>0</v>
      </c>
      <c r="U96" s="24"/>
      <c r="V96" s="10">
        <f t="shared" ref="V96" si="699">+U96*$D96</f>
        <v>0</v>
      </c>
      <c r="W96" s="24"/>
      <c r="X96" s="10">
        <f t="shared" ref="X96" si="700">+W96*$D96</f>
        <v>0</v>
      </c>
      <c r="Y96" s="24">
        <v>4</v>
      </c>
      <c r="Z96" s="10">
        <f t="shared" ref="Z96" si="701">+Y96*$D96</f>
        <v>32000</v>
      </c>
      <c r="AA96" s="24"/>
      <c r="AB96" s="10">
        <f t="shared" ref="AB96" si="702">+AA96*$D96</f>
        <v>0</v>
      </c>
      <c r="AC96" s="24"/>
      <c r="AD96" s="10">
        <f t="shared" si="516"/>
        <v>0</v>
      </c>
      <c r="AE96" s="10">
        <f t="shared" si="526"/>
        <v>20</v>
      </c>
      <c r="AF96" s="11">
        <f t="shared" si="527"/>
        <v>160000</v>
      </c>
      <c r="AG96" s="10">
        <f t="shared" si="528"/>
        <v>0</v>
      </c>
      <c r="AH96" s="10">
        <f t="shared" si="529"/>
        <v>0</v>
      </c>
    </row>
    <row r="97" spans="1:34" hidden="1">
      <c r="A97" s="8">
        <v>69</v>
      </c>
      <c r="B97" s="9" t="s">
        <v>198</v>
      </c>
      <c r="C97" s="8" t="s">
        <v>58</v>
      </c>
      <c r="D97" s="10">
        <v>18400</v>
      </c>
      <c r="E97" s="10">
        <v>15</v>
      </c>
      <c r="F97" s="10">
        <f t="shared" si="514"/>
        <v>276000</v>
      </c>
      <c r="G97" s="11"/>
      <c r="H97" s="24">
        <f t="shared" si="515"/>
        <v>0</v>
      </c>
      <c r="I97" s="24"/>
      <c r="J97" s="10">
        <f t="shared" si="516"/>
        <v>0</v>
      </c>
      <c r="K97" s="24"/>
      <c r="L97" s="10">
        <f t="shared" ref="L97:L98" si="703">+K97*$D97</f>
        <v>0</v>
      </c>
      <c r="M97" s="24"/>
      <c r="N97" s="10">
        <f t="shared" ref="N97:N98" si="704">+M97*$D97</f>
        <v>0</v>
      </c>
      <c r="O97" s="24"/>
      <c r="P97" s="10">
        <f t="shared" ref="P97:P98" si="705">+O97*$D97</f>
        <v>0</v>
      </c>
      <c r="Q97" s="24"/>
      <c r="R97" s="10">
        <f t="shared" ref="R97:R98" si="706">+Q97*$D97</f>
        <v>0</v>
      </c>
      <c r="S97" s="24"/>
      <c r="T97" s="10">
        <f t="shared" ref="T97:T98" si="707">+S97*$D97</f>
        <v>0</v>
      </c>
      <c r="U97" s="24"/>
      <c r="V97" s="10">
        <f t="shared" ref="V97:V98" si="708">+U97*$D97</f>
        <v>0</v>
      </c>
      <c r="W97" s="24"/>
      <c r="X97" s="10">
        <f t="shared" ref="X97:X98" si="709">+W97*$D97</f>
        <v>0</v>
      </c>
      <c r="Y97" s="24"/>
      <c r="Z97" s="10">
        <f t="shared" ref="Z97:Z98" si="710">+Y97*$D97</f>
        <v>0</v>
      </c>
      <c r="AA97" s="24"/>
      <c r="AB97" s="10">
        <f t="shared" ref="AB97:AB98" si="711">+AA97*$D97</f>
        <v>0</v>
      </c>
      <c r="AC97" s="24"/>
      <c r="AD97" s="10">
        <f t="shared" si="516"/>
        <v>0</v>
      </c>
      <c r="AE97" s="10">
        <f t="shared" si="526"/>
        <v>0</v>
      </c>
      <c r="AF97" s="11">
        <f t="shared" si="527"/>
        <v>0</v>
      </c>
      <c r="AG97" s="10">
        <f t="shared" si="528"/>
        <v>15</v>
      </c>
      <c r="AH97" s="10">
        <f t="shared" si="529"/>
        <v>276000</v>
      </c>
    </row>
    <row r="98" spans="1:34">
      <c r="A98" s="8">
        <v>67</v>
      </c>
      <c r="B98" s="9" t="s">
        <v>258</v>
      </c>
      <c r="C98" s="8" t="s">
        <v>58</v>
      </c>
      <c r="D98" s="10">
        <v>24000</v>
      </c>
      <c r="E98" s="10">
        <v>6</v>
      </c>
      <c r="F98" s="10">
        <f t="shared" si="514"/>
        <v>144000</v>
      </c>
      <c r="G98" s="11"/>
      <c r="H98" s="24">
        <f t="shared" si="515"/>
        <v>0</v>
      </c>
      <c r="I98" s="24"/>
      <c r="J98" s="10">
        <f t="shared" si="516"/>
        <v>0</v>
      </c>
      <c r="K98" s="24"/>
      <c r="L98" s="10">
        <f t="shared" si="703"/>
        <v>0</v>
      </c>
      <c r="M98" s="24"/>
      <c r="N98" s="10">
        <f t="shared" si="704"/>
        <v>0</v>
      </c>
      <c r="O98" s="24"/>
      <c r="P98" s="10">
        <f t="shared" si="705"/>
        <v>0</v>
      </c>
      <c r="Q98" s="24"/>
      <c r="R98" s="10">
        <f t="shared" si="706"/>
        <v>0</v>
      </c>
      <c r="S98" s="24"/>
      <c r="T98" s="10">
        <f t="shared" si="707"/>
        <v>0</v>
      </c>
      <c r="U98" s="24"/>
      <c r="V98" s="10">
        <f t="shared" si="708"/>
        <v>0</v>
      </c>
      <c r="W98" s="24"/>
      <c r="X98" s="10">
        <f t="shared" si="709"/>
        <v>0</v>
      </c>
      <c r="Y98" s="24">
        <v>6</v>
      </c>
      <c r="Z98" s="10">
        <f t="shared" si="710"/>
        <v>144000</v>
      </c>
      <c r="AA98" s="24"/>
      <c r="AB98" s="10">
        <f t="shared" si="711"/>
        <v>0</v>
      </c>
      <c r="AC98" s="24"/>
      <c r="AD98" s="10">
        <f t="shared" si="516"/>
        <v>0</v>
      </c>
      <c r="AE98" s="10">
        <f t="shared" ref="AE98" si="712">+G98+I98+K98+M98+O98+Q98+S98+U98+W98+Y98+AA98+AC98</f>
        <v>6</v>
      </c>
      <c r="AF98" s="11">
        <f t="shared" si="527"/>
        <v>144000</v>
      </c>
      <c r="AG98" s="10">
        <f t="shared" si="528"/>
        <v>0</v>
      </c>
      <c r="AH98" s="10">
        <f t="shared" ref="AH98" si="713">+AG98*$D98</f>
        <v>0</v>
      </c>
    </row>
    <row r="99" spans="1:34">
      <c r="A99" s="8">
        <v>68</v>
      </c>
      <c r="B99" s="9" t="s">
        <v>240</v>
      </c>
      <c r="C99" s="8" t="s">
        <v>58</v>
      </c>
      <c r="D99" s="10">
        <v>8000</v>
      </c>
      <c r="E99" s="10">
        <v>5</v>
      </c>
      <c r="F99" s="10">
        <f t="shared" si="514"/>
        <v>40000</v>
      </c>
      <c r="G99" s="11"/>
      <c r="H99" s="24">
        <f t="shared" si="515"/>
        <v>0</v>
      </c>
      <c r="I99" s="24"/>
      <c r="J99" s="10">
        <f t="shared" si="516"/>
        <v>0</v>
      </c>
      <c r="K99" s="24"/>
      <c r="L99" s="10">
        <f t="shared" ref="L99" si="714">+K99*$D99</f>
        <v>0</v>
      </c>
      <c r="M99" s="24"/>
      <c r="N99" s="10">
        <f t="shared" ref="N99" si="715">+M99*$D99</f>
        <v>0</v>
      </c>
      <c r="O99" s="24"/>
      <c r="P99" s="10">
        <f t="shared" ref="P99" si="716">+O99*$D99</f>
        <v>0</v>
      </c>
      <c r="Q99" s="24"/>
      <c r="R99" s="10">
        <f t="shared" ref="R99" si="717">+Q99*$D99</f>
        <v>0</v>
      </c>
      <c r="S99" s="24"/>
      <c r="T99" s="10">
        <f t="shared" ref="T99" si="718">+S99*$D99</f>
        <v>0</v>
      </c>
      <c r="U99" s="24"/>
      <c r="V99" s="10">
        <f t="shared" ref="V99" si="719">+U99*$D99</f>
        <v>0</v>
      </c>
      <c r="W99" s="24"/>
      <c r="X99" s="10">
        <f t="shared" ref="X99" si="720">+W99*$D99</f>
        <v>0</v>
      </c>
      <c r="Y99" s="24">
        <v>5</v>
      </c>
      <c r="Z99" s="10">
        <f t="shared" ref="Z99" si="721">+Y99*$D99</f>
        <v>40000</v>
      </c>
      <c r="AA99" s="24"/>
      <c r="AB99" s="10">
        <f t="shared" ref="AB99" si="722">+AA99*$D99</f>
        <v>0</v>
      </c>
      <c r="AC99" s="24"/>
      <c r="AD99" s="10">
        <f t="shared" si="516"/>
        <v>0</v>
      </c>
      <c r="AE99" s="10">
        <f t="shared" si="526"/>
        <v>5</v>
      </c>
      <c r="AF99" s="11">
        <f t="shared" si="527"/>
        <v>40000</v>
      </c>
      <c r="AG99" s="10">
        <f t="shared" si="528"/>
        <v>0</v>
      </c>
      <c r="AH99" s="10">
        <f t="shared" si="529"/>
        <v>0</v>
      </c>
    </row>
    <row r="100" spans="1:34" hidden="1">
      <c r="A100" s="8">
        <v>72</v>
      </c>
      <c r="B100" s="9" t="s">
        <v>241</v>
      </c>
      <c r="C100" s="8" t="s">
        <v>58</v>
      </c>
      <c r="D100" s="10">
        <v>16000</v>
      </c>
      <c r="E100" s="10">
        <v>30</v>
      </c>
      <c r="F100" s="10">
        <f t="shared" si="514"/>
        <v>480000</v>
      </c>
      <c r="G100" s="11"/>
      <c r="H100" s="24">
        <f t="shared" si="515"/>
        <v>0</v>
      </c>
      <c r="I100" s="24"/>
      <c r="J100" s="10">
        <f t="shared" si="516"/>
        <v>0</v>
      </c>
      <c r="K100" s="24"/>
      <c r="L100" s="10">
        <f t="shared" ref="L100" si="723">+K100*$D100</f>
        <v>0</v>
      </c>
      <c r="M100" s="24"/>
      <c r="N100" s="10">
        <f t="shared" ref="N100" si="724">+M100*$D100</f>
        <v>0</v>
      </c>
      <c r="O100" s="24"/>
      <c r="P100" s="10">
        <f t="shared" ref="P100" si="725">+O100*$D100</f>
        <v>0</v>
      </c>
      <c r="Q100" s="24"/>
      <c r="R100" s="10">
        <f t="shared" ref="R100" si="726">+Q100*$D100</f>
        <v>0</v>
      </c>
      <c r="S100" s="24"/>
      <c r="T100" s="10">
        <f t="shared" ref="T100" si="727">+S100*$D100</f>
        <v>0</v>
      </c>
      <c r="U100" s="24"/>
      <c r="V100" s="10">
        <f t="shared" ref="V100" si="728">+U100*$D100</f>
        <v>0</v>
      </c>
      <c r="W100" s="24"/>
      <c r="X100" s="10">
        <f t="shared" ref="X100" si="729">+W100*$D100</f>
        <v>0</v>
      </c>
      <c r="Y100" s="24"/>
      <c r="Z100" s="10">
        <f t="shared" ref="Z100" si="730">+Y100*$D100</f>
        <v>0</v>
      </c>
      <c r="AA100" s="24"/>
      <c r="AB100" s="10">
        <f t="shared" ref="AB100" si="731">+AA100*$D100</f>
        <v>0</v>
      </c>
      <c r="AC100" s="24"/>
      <c r="AD100" s="10">
        <f t="shared" si="516"/>
        <v>0</v>
      </c>
      <c r="AE100" s="10">
        <f t="shared" si="526"/>
        <v>0</v>
      </c>
      <c r="AF100" s="11">
        <f t="shared" si="527"/>
        <v>0</v>
      </c>
      <c r="AG100" s="10">
        <f t="shared" si="528"/>
        <v>30</v>
      </c>
      <c r="AH100" s="10">
        <f t="shared" si="529"/>
        <v>480000</v>
      </c>
    </row>
    <row r="101" spans="1:34" ht="12.75" customHeight="1">
      <c r="A101" s="8">
        <v>69</v>
      </c>
      <c r="B101" s="9" t="s">
        <v>113</v>
      </c>
      <c r="C101" s="8" t="s">
        <v>58</v>
      </c>
      <c r="D101" s="10">
        <v>6400</v>
      </c>
      <c r="E101" s="10">
        <v>10</v>
      </c>
      <c r="F101" s="10">
        <f t="shared" si="514"/>
        <v>64000</v>
      </c>
      <c r="G101" s="11"/>
      <c r="H101" s="24">
        <f t="shared" si="515"/>
        <v>0</v>
      </c>
      <c r="I101" s="24"/>
      <c r="J101" s="10">
        <f t="shared" si="516"/>
        <v>0</v>
      </c>
      <c r="K101" s="24"/>
      <c r="L101" s="10">
        <f t="shared" ref="L101:L102" si="732">+K101*$D101</f>
        <v>0</v>
      </c>
      <c r="M101" s="24"/>
      <c r="N101" s="10">
        <f t="shared" ref="N101:N102" si="733">+M101*$D101</f>
        <v>0</v>
      </c>
      <c r="O101" s="24"/>
      <c r="P101" s="10">
        <f t="shared" ref="P101:P102" si="734">+O101*$D101</f>
        <v>0</v>
      </c>
      <c r="Q101" s="24"/>
      <c r="R101" s="10">
        <f t="shared" ref="R101:R102" si="735">+Q101*$D101</f>
        <v>0</v>
      </c>
      <c r="S101" s="24"/>
      <c r="T101" s="10">
        <f t="shared" ref="T101:T102" si="736">+S101*$D101</f>
        <v>0</v>
      </c>
      <c r="U101" s="24"/>
      <c r="V101" s="10">
        <f t="shared" ref="V101:V102" si="737">+U101*$D101</f>
        <v>0</v>
      </c>
      <c r="W101" s="24"/>
      <c r="X101" s="10">
        <f t="shared" ref="X101:X102" si="738">+W101*$D101</f>
        <v>0</v>
      </c>
      <c r="Y101" s="24">
        <v>10</v>
      </c>
      <c r="Z101" s="10">
        <f t="shared" ref="Z101:Z102" si="739">+Y101*$D101</f>
        <v>64000</v>
      </c>
      <c r="AA101" s="24"/>
      <c r="AB101" s="10">
        <f t="shared" ref="AB101:AB102" si="740">+AA101*$D101</f>
        <v>0</v>
      </c>
      <c r="AC101" s="24"/>
      <c r="AD101" s="10">
        <f t="shared" si="516"/>
        <v>0</v>
      </c>
      <c r="AE101" s="10">
        <f t="shared" si="526"/>
        <v>10</v>
      </c>
      <c r="AF101" s="11">
        <f t="shared" si="527"/>
        <v>64000</v>
      </c>
      <c r="AG101" s="10">
        <f t="shared" si="528"/>
        <v>0</v>
      </c>
      <c r="AH101" s="10">
        <f t="shared" si="529"/>
        <v>0</v>
      </c>
    </row>
    <row r="102" spans="1:34" ht="12.75" hidden="1" customHeight="1">
      <c r="A102" s="8">
        <v>74</v>
      </c>
      <c r="B102" s="9" t="s">
        <v>202</v>
      </c>
      <c r="C102" s="8" t="s">
        <v>58</v>
      </c>
      <c r="D102" s="80">
        <v>128450</v>
      </c>
      <c r="E102" s="80">
        <v>1</v>
      </c>
      <c r="F102" s="10">
        <f t="shared" si="514"/>
        <v>128450</v>
      </c>
      <c r="G102" s="11"/>
      <c r="H102" s="24">
        <f t="shared" si="515"/>
        <v>0</v>
      </c>
      <c r="I102" s="24"/>
      <c r="J102" s="10">
        <f t="shared" si="516"/>
        <v>0</v>
      </c>
      <c r="K102" s="24"/>
      <c r="L102" s="10">
        <f t="shared" si="732"/>
        <v>0</v>
      </c>
      <c r="M102" s="24"/>
      <c r="N102" s="10">
        <f t="shared" si="733"/>
        <v>0</v>
      </c>
      <c r="O102" s="24"/>
      <c r="P102" s="10">
        <f t="shared" si="734"/>
        <v>0</v>
      </c>
      <c r="Q102" s="24"/>
      <c r="R102" s="10">
        <f t="shared" si="735"/>
        <v>0</v>
      </c>
      <c r="S102" s="24"/>
      <c r="T102" s="10">
        <f t="shared" si="736"/>
        <v>0</v>
      </c>
      <c r="U102" s="24"/>
      <c r="V102" s="10">
        <f t="shared" si="737"/>
        <v>0</v>
      </c>
      <c r="W102" s="24"/>
      <c r="X102" s="10">
        <f t="shared" si="738"/>
        <v>0</v>
      </c>
      <c r="Y102" s="24"/>
      <c r="Z102" s="10">
        <f t="shared" si="739"/>
        <v>0</v>
      </c>
      <c r="AA102" s="24"/>
      <c r="AB102" s="10">
        <f t="shared" si="740"/>
        <v>0</v>
      </c>
      <c r="AC102" s="24"/>
      <c r="AD102" s="10">
        <f t="shared" si="516"/>
        <v>0</v>
      </c>
      <c r="AE102" s="10">
        <f t="shared" ref="AE102" si="741">+G102+I102+K102+M102+O102+Q102+S102+U102+W102+Y102+AA102+AC102</f>
        <v>0</v>
      </c>
      <c r="AF102" s="11">
        <f t="shared" si="527"/>
        <v>0</v>
      </c>
      <c r="AG102" s="10">
        <f t="shared" si="528"/>
        <v>1</v>
      </c>
      <c r="AH102" s="10">
        <f t="shared" ref="AH102" si="742">+AG102*$D102</f>
        <v>128450</v>
      </c>
    </row>
    <row r="103" spans="1:34" ht="12.75" customHeight="1">
      <c r="A103" s="8">
        <v>70</v>
      </c>
      <c r="B103" s="9" t="s">
        <v>203</v>
      </c>
      <c r="C103" s="8" t="s">
        <v>58</v>
      </c>
      <c r="D103" s="80">
        <v>31745</v>
      </c>
      <c r="E103" s="80">
        <v>71</v>
      </c>
      <c r="F103" s="10">
        <f t="shared" si="514"/>
        <v>2253895</v>
      </c>
      <c r="G103" s="11"/>
      <c r="H103" s="24">
        <f t="shared" si="515"/>
        <v>0</v>
      </c>
      <c r="I103" s="24"/>
      <c r="J103" s="10">
        <f t="shared" si="516"/>
        <v>0</v>
      </c>
      <c r="K103" s="24"/>
      <c r="L103" s="10">
        <f t="shared" ref="L103" si="743">+K103*$D103</f>
        <v>0</v>
      </c>
      <c r="M103" s="24"/>
      <c r="N103" s="10">
        <f t="shared" ref="N103" si="744">+M103*$D103</f>
        <v>0</v>
      </c>
      <c r="O103" s="24"/>
      <c r="P103" s="10">
        <f t="shared" ref="P103" si="745">+O103*$D103</f>
        <v>0</v>
      </c>
      <c r="Q103" s="24"/>
      <c r="R103" s="10">
        <f t="shared" ref="R103" si="746">+Q103*$D103</f>
        <v>0</v>
      </c>
      <c r="S103" s="24">
        <v>71</v>
      </c>
      <c r="T103" s="10">
        <f t="shared" ref="T103" si="747">+S103*$D103</f>
        <v>2253895</v>
      </c>
      <c r="U103" s="24"/>
      <c r="V103" s="10">
        <f t="shared" ref="V103" si="748">+U103*$D103</f>
        <v>0</v>
      </c>
      <c r="W103" s="24"/>
      <c r="X103" s="10">
        <f t="shared" ref="X103" si="749">+W103*$D103</f>
        <v>0</v>
      </c>
      <c r="Y103" s="24"/>
      <c r="Z103" s="10">
        <f t="shared" ref="Z103" si="750">+Y103*$D103</f>
        <v>0</v>
      </c>
      <c r="AA103" s="24"/>
      <c r="AB103" s="10">
        <f t="shared" ref="AB103" si="751">+AA103*$D103</f>
        <v>0</v>
      </c>
      <c r="AC103" s="24"/>
      <c r="AD103" s="10">
        <f t="shared" si="516"/>
        <v>0</v>
      </c>
      <c r="AE103" s="10">
        <f t="shared" si="526"/>
        <v>71</v>
      </c>
      <c r="AF103" s="11">
        <f t="shared" si="527"/>
        <v>2253895</v>
      </c>
      <c r="AG103" s="10">
        <f t="shared" si="528"/>
        <v>0</v>
      </c>
      <c r="AH103" s="10">
        <f t="shared" si="529"/>
        <v>0</v>
      </c>
    </row>
    <row r="104" spans="1:34" ht="12.75" customHeight="1">
      <c r="A104" s="87"/>
      <c r="B104" s="13" t="s">
        <v>269</v>
      </c>
      <c r="C104" s="87"/>
      <c r="D104" s="89"/>
      <c r="E104" s="89"/>
      <c r="F104" s="26"/>
      <c r="G104" s="88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14">
        <f ca="1">SUM(X85:X108)</f>
        <v>2003760</v>
      </c>
      <c r="Y104" s="26"/>
      <c r="Z104" s="14">
        <f>SUM(Z85:Z103)</f>
        <v>5650088</v>
      </c>
      <c r="AA104" s="26"/>
      <c r="AB104" s="26"/>
      <c r="AC104" s="26"/>
      <c r="AD104" s="26"/>
      <c r="AE104" s="26"/>
      <c r="AF104" s="15">
        <f>SUM(AF85:AF103)</f>
        <v>27269863</v>
      </c>
      <c r="AG104" s="10"/>
      <c r="AH104" s="10"/>
    </row>
    <row r="105" spans="1:34" ht="12.75" customHeight="1">
      <c r="A105" s="8">
        <v>71</v>
      </c>
      <c r="B105" s="9" t="s">
        <v>114</v>
      </c>
      <c r="C105" s="8" t="s">
        <v>58</v>
      </c>
      <c r="D105" s="40">
        <v>32946</v>
      </c>
      <c r="E105" s="40">
        <v>2</v>
      </c>
      <c r="F105" s="10">
        <f t="shared" si="514"/>
        <v>65892</v>
      </c>
      <c r="G105" s="11"/>
      <c r="H105" s="24">
        <f t="shared" si="515"/>
        <v>0</v>
      </c>
      <c r="I105" s="24"/>
      <c r="J105" s="10">
        <f t="shared" si="516"/>
        <v>0</v>
      </c>
      <c r="K105" s="24"/>
      <c r="L105" s="10">
        <f t="shared" ref="L105" si="752">+K105*$D105</f>
        <v>0</v>
      </c>
      <c r="M105" s="24"/>
      <c r="N105" s="10">
        <f t="shared" ref="N105" si="753">+M105*$D105</f>
        <v>0</v>
      </c>
      <c r="O105" s="24"/>
      <c r="P105" s="10">
        <f t="shared" ref="P105" si="754">+O105*$D105</f>
        <v>0</v>
      </c>
      <c r="Q105" s="24"/>
      <c r="R105" s="10">
        <f t="shared" ref="R105" si="755">+Q105*$D105</f>
        <v>0</v>
      </c>
      <c r="S105" s="24"/>
      <c r="T105" s="10">
        <f t="shared" ref="T105" si="756">+S105*$D105</f>
        <v>0</v>
      </c>
      <c r="U105" s="24"/>
      <c r="V105" s="10">
        <f t="shared" ref="V105" si="757">+U105*$D105</f>
        <v>0</v>
      </c>
      <c r="W105" s="24"/>
      <c r="X105" s="10">
        <f t="shared" ref="X105" si="758">+W105*$D105</f>
        <v>0</v>
      </c>
      <c r="Y105" s="24">
        <v>2</v>
      </c>
      <c r="Z105" s="10">
        <f t="shared" ref="Z105" si="759">+Y105*$D105</f>
        <v>65892</v>
      </c>
      <c r="AA105" s="24"/>
      <c r="AB105" s="10">
        <f t="shared" ref="AB105" si="760">+AA105*$D105</f>
        <v>0</v>
      </c>
      <c r="AC105" s="24"/>
      <c r="AD105" s="10">
        <f t="shared" si="516"/>
        <v>0</v>
      </c>
      <c r="AE105" s="10">
        <f t="shared" si="526"/>
        <v>2</v>
      </c>
      <c r="AF105" s="11">
        <f t="shared" si="527"/>
        <v>65892</v>
      </c>
      <c r="AG105" s="10">
        <f t="shared" si="528"/>
        <v>0</v>
      </c>
      <c r="AH105" s="10">
        <f t="shared" si="529"/>
        <v>0</v>
      </c>
    </row>
    <row r="106" spans="1:34" ht="12.75" customHeight="1">
      <c r="A106" s="8">
        <v>72</v>
      </c>
      <c r="B106" s="9" t="s">
        <v>115</v>
      </c>
      <c r="C106" s="8" t="s">
        <v>58</v>
      </c>
      <c r="D106" s="40">
        <v>246228</v>
      </c>
      <c r="E106" s="40">
        <v>2</v>
      </c>
      <c r="F106" s="10">
        <f t="shared" si="514"/>
        <v>492456</v>
      </c>
      <c r="G106" s="11"/>
      <c r="H106" s="24">
        <f t="shared" si="515"/>
        <v>0</v>
      </c>
      <c r="I106" s="24"/>
      <c r="J106" s="10">
        <f t="shared" si="516"/>
        <v>0</v>
      </c>
      <c r="K106" s="24"/>
      <c r="L106" s="10">
        <f t="shared" ref="L106" si="761">+K106*$D106</f>
        <v>0</v>
      </c>
      <c r="M106" s="24"/>
      <c r="N106" s="10">
        <f t="shared" ref="N106" si="762">+M106*$D106</f>
        <v>0</v>
      </c>
      <c r="O106" s="24"/>
      <c r="P106" s="10">
        <f t="shared" ref="P106" si="763">+O106*$D106</f>
        <v>0</v>
      </c>
      <c r="Q106" s="24"/>
      <c r="R106" s="10">
        <f t="shared" ref="R106" si="764">+Q106*$D106</f>
        <v>0</v>
      </c>
      <c r="S106" s="24"/>
      <c r="T106" s="10">
        <f t="shared" ref="T106" si="765">+S106*$D106</f>
        <v>0</v>
      </c>
      <c r="U106" s="24"/>
      <c r="V106" s="10">
        <f t="shared" ref="V106" si="766">+U106*$D106</f>
        <v>0</v>
      </c>
      <c r="W106" s="24"/>
      <c r="X106" s="10">
        <f t="shared" ref="X106" si="767">+W106*$D106</f>
        <v>0</v>
      </c>
      <c r="Y106" s="24">
        <v>2</v>
      </c>
      <c r="Z106" s="10">
        <f t="shared" ref="Z106" si="768">+Y106*$D106</f>
        <v>492456</v>
      </c>
      <c r="AA106" s="24"/>
      <c r="AB106" s="10">
        <f t="shared" ref="AB106" si="769">+AA106*$D106</f>
        <v>0</v>
      </c>
      <c r="AC106" s="24"/>
      <c r="AD106" s="10">
        <f t="shared" si="516"/>
        <v>0</v>
      </c>
      <c r="AE106" s="10">
        <f t="shared" si="526"/>
        <v>2</v>
      </c>
      <c r="AF106" s="11">
        <f t="shared" si="527"/>
        <v>492456</v>
      </c>
      <c r="AG106" s="10">
        <f t="shared" si="528"/>
        <v>0</v>
      </c>
      <c r="AH106" s="10">
        <f t="shared" si="529"/>
        <v>0</v>
      </c>
    </row>
    <row r="107" spans="1:34" ht="12.75" customHeight="1">
      <c r="A107" s="8">
        <v>73</v>
      </c>
      <c r="B107" s="9" t="s">
        <v>116</v>
      </c>
      <c r="C107" s="8" t="s">
        <v>58</v>
      </c>
      <c r="D107" s="40">
        <v>305949</v>
      </c>
      <c r="E107" s="40">
        <v>2</v>
      </c>
      <c r="F107" s="10">
        <f t="shared" si="514"/>
        <v>611898</v>
      </c>
      <c r="G107" s="11"/>
      <c r="H107" s="24">
        <f t="shared" si="515"/>
        <v>0</v>
      </c>
      <c r="I107" s="24"/>
      <c r="J107" s="10">
        <f t="shared" si="516"/>
        <v>0</v>
      </c>
      <c r="K107" s="24"/>
      <c r="L107" s="10">
        <f t="shared" ref="L107" si="770">+K107*$D107</f>
        <v>0</v>
      </c>
      <c r="M107" s="24"/>
      <c r="N107" s="10">
        <f t="shared" ref="N107" si="771">+M107*$D107</f>
        <v>0</v>
      </c>
      <c r="O107" s="24"/>
      <c r="P107" s="10">
        <f t="shared" ref="P107" si="772">+O107*$D107</f>
        <v>0</v>
      </c>
      <c r="Q107" s="24"/>
      <c r="R107" s="10">
        <f t="shared" ref="R107" si="773">+Q107*$D107</f>
        <v>0</v>
      </c>
      <c r="S107" s="24"/>
      <c r="T107" s="10">
        <f t="shared" ref="T107" si="774">+S107*$D107</f>
        <v>0</v>
      </c>
      <c r="U107" s="24"/>
      <c r="V107" s="10">
        <f t="shared" ref="V107" si="775">+U107*$D107</f>
        <v>0</v>
      </c>
      <c r="W107" s="24"/>
      <c r="X107" s="10">
        <f t="shared" ref="X107" si="776">+W107*$D107</f>
        <v>0</v>
      </c>
      <c r="Y107" s="24">
        <v>2</v>
      </c>
      <c r="Z107" s="10">
        <f t="shared" ref="Z107" si="777">+Y107*$D107</f>
        <v>611898</v>
      </c>
      <c r="AA107" s="24"/>
      <c r="AB107" s="10">
        <f t="shared" ref="AB107" si="778">+AA107*$D107</f>
        <v>0</v>
      </c>
      <c r="AC107" s="24"/>
      <c r="AD107" s="10">
        <f t="shared" si="516"/>
        <v>0</v>
      </c>
      <c r="AE107" s="10">
        <f t="shared" si="526"/>
        <v>2</v>
      </c>
      <c r="AF107" s="11">
        <f t="shared" si="527"/>
        <v>611898</v>
      </c>
      <c r="AG107" s="10">
        <f t="shared" si="528"/>
        <v>0</v>
      </c>
      <c r="AH107" s="10">
        <f t="shared" si="529"/>
        <v>0</v>
      </c>
    </row>
    <row r="108" spans="1:34" ht="12.75" customHeight="1">
      <c r="A108" s="8">
        <v>74</v>
      </c>
      <c r="B108" s="9" t="s">
        <v>117</v>
      </c>
      <c r="C108" s="8" t="s">
        <v>58</v>
      </c>
      <c r="D108" s="40">
        <v>131478</v>
      </c>
      <c r="E108" s="40">
        <v>2</v>
      </c>
      <c r="F108" s="10">
        <f t="shared" si="514"/>
        <v>262956</v>
      </c>
      <c r="G108" s="11"/>
      <c r="H108" s="24">
        <f t="shared" si="515"/>
        <v>0</v>
      </c>
      <c r="I108" s="24"/>
      <c r="J108" s="10">
        <f t="shared" si="516"/>
        <v>0</v>
      </c>
      <c r="K108" s="24"/>
      <c r="L108" s="10">
        <f t="shared" ref="L108" si="779">+K108*$D108</f>
        <v>0</v>
      </c>
      <c r="M108" s="24"/>
      <c r="N108" s="10">
        <f t="shared" ref="N108" si="780">+M108*$D108</f>
        <v>0</v>
      </c>
      <c r="O108" s="24"/>
      <c r="P108" s="10">
        <f t="shared" ref="P108" si="781">+O108*$D108</f>
        <v>0</v>
      </c>
      <c r="Q108" s="24"/>
      <c r="R108" s="10">
        <f t="shared" ref="R108" si="782">+Q108*$D108</f>
        <v>0</v>
      </c>
      <c r="S108" s="24"/>
      <c r="T108" s="10">
        <f t="shared" ref="T108" si="783">+S108*$D108</f>
        <v>0</v>
      </c>
      <c r="U108" s="24"/>
      <c r="V108" s="10">
        <f t="shared" ref="V108" si="784">+U108*$D108</f>
        <v>0</v>
      </c>
      <c r="W108" s="24"/>
      <c r="X108" s="10">
        <f t="shared" ref="X108" si="785">+W108*$D108</f>
        <v>0</v>
      </c>
      <c r="Y108" s="24">
        <v>2</v>
      </c>
      <c r="Z108" s="10">
        <f t="shared" ref="Z108" si="786">+Y108*$D108</f>
        <v>262956</v>
      </c>
      <c r="AA108" s="24"/>
      <c r="AB108" s="10">
        <f t="shared" ref="AB108" si="787">+AA108*$D108</f>
        <v>0</v>
      </c>
      <c r="AC108" s="24"/>
      <c r="AD108" s="10">
        <f t="shared" si="516"/>
        <v>0</v>
      </c>
      <c r="AE108" s="10">
        <f t="shared" si="526"/>
        <v>2</v>
      </c>
      <c r="AF108" s="11">
        <f t="shared" si="527"/>
        <v>262956</v>
      </c>
      <c r="AG108" s="10">
        <f t="shared" si="528"/>
        <v>0</v>
      </c>
      <c r="AH108" s="10">
        <f t="shared" si="529"/>
        <v>0</v>
      </c>
    </row>
    <row r="109" spans="1:34" ht="12.75" customHeight="1">
      <c r="A109" s="87"/>
      <c r="B109" s="13" t="s">
        <v>272</v>
      </c>
      <c r="C109" s="87"/>
      <c r="D109" s="89"/>
      <c r="E109" s="89"/>
      <c r="F109" s="26"/>
      <c r="G109" s="88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14">
        <f>SUM(X105:X108)</f>
        <v>0</v>
      </c>
      <c r="Y109" s="26"/>
      <c r="Z109" s="14">
        <f>SUM(Z105:Z108)</f>
        <v>1433202</v>
      </c>
      <c r="AA109" s="26"/>
      <c r="AB109" s="26"/>
      <c r="AC109" s="26"/>
      <c r="AD109" s="26"/>
      <c r="AE109" s="26"/>
      <c r="AF109" s="15">
        <f>SUM(AF105:AF108)</f>
        <v>1433202</v>
      </c>
      <c r="AG109" s="10"/>
      <c r="AH109" s="10"/>
    </row>
    <row r="110" spans="1:34">
      <c r="A110" s="8">
        <v>75</v>
      </c>
      <c r="B110" s="9" t="s">
        <v>102</v>
      </c>
      <c r="C110" s="8" t="s">
        <v>58</v>
      </c>
      <c r="D110" s="10">
        <v>12000</v>
      </c>
      <c r="E110" s="10">
        <v>77</v>
      </c>
      <c r="F110" s="10">
        <f t="shared" si="514"/>
        <v>924000</v>
      </c>
      <c r="G110" s="11"/>
      <c r="H110" s="24">
        <f t="shared" si="515"/>
        <v>0</v>
      </c>
      <c r="I110" s="24"/>
      <c r="J110" s="10">
        <f t="shared" si="516"/>
        <v>0</v>
      </c>
      <c r="K110" s="24"/>
      <c r="L110" s="10">
        <f t="shared" ref="L110" si="788">+K110*$D110</f>
        <v>0</v>
      </c>
      <c r="M110" s="24"/>
      <c r="N110" s="10">
        <f t="shared" ref="N110" si="789">+M110*$D110</f>
        <v>0</v>
      </c>
      <c r="O110" s="24"/>
      <c r="P110" s="10">
        <f t="shared" ref="P110" si="790">+O110*$D110</f>
        <v>0</v>
      </c>
      <c r="Q110" s="24"/>
      <c r="R110" s="10">
        <f t="shared" ref="R110" si="791">+Q110*$D110</f>
        <v>0</v>
      </c>
      <c r="S110" s="24"/>
      <c r="T110" s="10">
        <f t="shared" ref="T110" si="792">+S110*$D110</f>
        <v>0</v>
      </c>
      <c r="U110" s="24">
        <v>77</v>
      </c>
      <c r="V110" s="10">
        <f t="shared" ref="V110" si="793">+U110*$D110</f>
        <v>924000</v>
      </c>
      <c r="W110" s="24"/>
      <c r="X110" s="10">
        <f t="shared" ref="X110" si="794">+W110*$D110</f>
        <v>0</v>
      </c>
      <c r="Y110" s="24"/>
      <c r="Z110" s="10">
        <f t="shared" ref="Z110" si="795">+Y110*$D110</f>
        <v>0</v>
      </c>
      <c r="AA110" s="24"/>
      <c r="AB110" s="10">
        <f t="shared" ref="AB110" si="796">+AA110*$D110</f>
        <v>0</v>
      </c>
      <c r="AC110" s="24"/>
      <c r="AD110" s="10">
        <f t="shared" si="516"/>
        <v>0</v>
      </c>
      <c r="AE110" s="10">
        <f t="shared" si="526"/>
        <v>77</v>
      </c>
      <c r="AF110" s="11">
        <f t="shared" si="527"/>
        <v>924000</v>
      </c>
      <c r="AG110" s="10">
        <f t="shared" si="528"/>
        <v>0</v>
      </c>
      <c r="AH110" s="10">
        <f t="shared" si="529"/>
        <v>0</v>
      </c>
    </row>
    <row r="111" spans="1:34">
      <c r="A111" s="8">
        <v>76</v>
      </c>
      <c r="B111" s="9" t="s">
        <v>86</v>
      </c>
      <c r="C111" s="8" t="s">
        <v>58</v>
      </c>
      <c r="D111" s="10">
        <v>6000</v>
      </c>
      <c r="E111" s="10">
        <v>873</v>
      </c>
      <c r="F111" s="10">
        <f t="shared" si="514"/>
        <v>5238000</v>
      </c>
      <c r="G111" s="11"/>
      <c r="H111" s="24">
        <f t="shared" si="515"/>
        <v>0</v>
      </c>
      <c r="I111" s="24"/>
      <c r="J111" s="10">
        <f t="shared" si="516"/>
        <v>0</v>
      </c>
      <c r="K111" s="24"/>
      <c r="L111" s="10">
        <f t="shared" ref="L111" si="797">+K111*$D111</f>
        <v>0</v>
      </c>
      <c r="M111" s="24"/>
      <c r="N111" s="10">
        <f t="shared" ref="N111" si="798">+M111*$D111</f>
        <v>0</v>
      </c>
      <c r="O111" s="24"/>
      <c r="P111" s="10">
        <f t="shared" ref="P111" si="799">+O111*$D111</f>
        <v>0</v>
      </c>
      <c r="Q111" s="24"/>
      <c r="R111" s="10">
        <f t="shared" ref="R111" si="800">+Q111*$D111</f>
        <v>0</v>
      </c>
      <c r="S111" s="24">
        <v>71</v>
      </c>
      <c r="T111" s="10">
        <f t="shared" ref="T111" si="801">+S111*$D111</f>
        <v>426000</v>
      </c>
      <c r="U111" s="24">
        <v>334</v>
      </c>
      <c r="V111" s="10">
        <f t="shared" ref="V111" si="802">+U111*$D111</f>
        <v>2004000</v>
      </c>
      <c r="W111" s="24"/>
      <c r="X111" s="10">
        <f t="shared" ref="X111" si="803">+W111*$D111</f>
        <v>0</v>
      </c>
      <c r="Y111" s="24">
        <v>153</v>
      </c>
      <c r="Z111" s="10">
        <f t="shared" ref="Z111" si="804">+Y111*$D111</f>
        <v>918000</v>
      </c>
      <c r="AA111" s="24"/>
      <c r="AB111" s="10">
        <f t="shared" ref="AB111" si="805">+AA111*$D111</f>
        <v>0</v>
      </c>
      <c r="AC111" s="24"/>
      <c r="AD111" s="10">
        <f t="shared" si="516"/>
        <v>0</v>
      </c>
      <c r="AE111" s="10">
        <f t="shared" si="526"/>
        <v>558</v>
      </c>
      <c r="AF111" s="11">
        <f t="shared" si="527"/>
        <v>3348000</v>
      </c>
      <c r="AG111" s="10">
        <f t="shared" si="528"/>
        <v>315</v>
      </c>
      <c r="AH111" s="10">
        <f t="shared" si="529"/>
        <v>1890000</v>
      </c>
    </row>
    <row r="112" spans="1:34" ht="14.25" customHeight="1">
      <c r="A112" s="8">
        <v>77</v>
      </c>
      <c r="B112" s="9" t="s">
        <v>87</v>
      </c>
      <c r="C112" s="8" t="s">
        <v>58</v>
      </c>
      <c r="D112" s="10">
        <v>4080</v>
      </c>
      <c r="E112" s="10">
        <v>580</v>
      </c>
      <c r="F112" s="10">
        <f t="shared" si="514"/>
        <v>2366400</v>
      </c>
      <c r="G112" s="11"/>
      <c r="H112" s="24">
        <f t="shared" si="515"/>
        <v>0</v>
      </c>
      <c r="I112" s="24"/>
      <c r="J112" s="10">
        <f t="shared" si="516"/>
        <v>0</v>
      </c>
      <c r="K112" s="24"/>
      <c r="L112" s="10">
        <f t="shared" ref="L112" si="806">+K112*$D112</f>
        <v>0</v>
      </c>
      <c r="M112" s="24"/>
      <c r="N112" s="10">
        <f t="shared" ref="N112" si="807">+M112*$D112</f>
        <v>0</v>
      </c>
      <c r="O112" s="24"/>
      <c r="P112" s="10">
        <f t="shared" ref="P112" si="808">+O112*$D112</f>
        <v>0</v>
      </c>
      <c r="Q112" s="24"/>
      <c r="R112" s="10">
        <f t="shared" ref="R112" si="809">+Q112*$D112</f>
        <v>0</v>
      </c>
      <c r="S112" s="24">
        <v>113</v>
      </c>
      <c r="T112" s="10">
        <f t="shared" ref="T112" si="810">+S112*$D112</f>
        <v>461040</v>
      </c>
      <c r="U112" s="24">
        <v>357</v>
      </c>
      <c r="V112" s="10">
        <f t="shared" ref="V112" si="811">+U112*$D112</f>
        <v>1456560</v>
      </c>
      <c r="W112" s="24">
        <v>100</v>
      </c>
      <c r="X112" s="10">
        <f t="shared" ref="X112" si="812">+W112*$D112</f>
        <v>408000</v>
      </c>
      <c r="Y112" s="24">
        <v>10</v>
      </c>
      <c r="Z112" s="10">
        <f t="shared" ref="Z112" si="813">+Y112*$D112</f>
        <v>40800</v>
      </c>
      <c r="AA112" s="24"/>
      <c r="AB112" s="10">
        <f t="shared" ref="AB112" si="814">+AA112*$D112</f>
        <v>0</v>
      </c>
      <c r="AC112" s="24"/>
      <c r="AD112" s="10">
        <f t="shared" si="516"/>
        <v>0</v>
      </c>
      <c r="AE112" s="10">
        <f t="shared" si="526"/>
        <v>580</v>
      </c>
      <c r="AF112" s="11">
        <f t="shared" si="527"/>
        <v>2366400</v>
      </c>
      <c r="AG112" s="10">
        <f t="shared" si="528"/>
        <v>0</v>
      </c>
      <c r="AH112" s="10">
        <f t="shared" si="529"/>
        <v>0</v>
      </c>
    </row>
    <row r="113" spans="1:39" ht="14.25" customHeight="1">
      <c r="A113" s="87"/>
      <c r="B113" s="13" t="s">
        <v>270</v>
      </c>
      <c r="C113" s="87"/>
      <c r="D113" s="26"/>
      <c r="E113" s="26"/>
      <c r="F113" s="26"/>
      <c r="G113" s="88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14">
        <f>SUM(X110:X112)</f>
        <v>408000</v>
      </c>
      <c r="Y113" s="26"/>
      <c r="Z113" s="14">
        <f>SUM(Z110:Z112)</f>
        <v>958800</v>
      </c>
      <c r="AA113" s="26"/>
      <c r="AB113" s="26"/>
      <c r="AC113" s="26"/>
      <c r="AD113" s="26"/>
      <c r="AE113" s="26"/>
      <c r="AF113" s="15">
        <f>SUM(AF110:AF112)</f>
        <v>6638400</v>
      </c>
      <c r="AG113" s="10"/>
      <c r="AH113" s="10"/>
    </row>
    <row r="114" spans="1:39" ht="14.25" customHeight="1">
      <c r="A114" s="8">
        <v>78</v>
      </c>
      <c r="B114" s="9" t="s">
        <v>216</v>
      </c>
      <c r="C114" s="8" t="s">
        <v>58</v>
      </c>
      <c r="D114" s="10">
        <v>2000000</v>
      </c>
      <c r="E114" s="10">
        <v>3</v>
      </c>
      <c r="F114" s="10">
        <f t="shared" si="514"/>
        <v>6000000</v>
      </c>
      <c r="G114" s="11"/>
      <c r="H114" s="24">
        <f t="shared" si="515"/>
        <v>0</v>
      </c>
      <c r="I114" s="24"/>
      <c r="J114" s="10">
        <f t="shared" si="516"/>
        <v>0</v>
      </c>
      <c r="K114" s="24"/>
      <c r="L114" s="10">
        <f t="shared" ref="L114" si="815">+K114*$D114</f>
        <v>0</v>
      </c>
      <c r="M114" s="24"/>
      <c r="N114" s="10">
        <f t="shared" ref="N114" si="816">+M114*$D114</f>
        <v>0</v>
      </c>
      <c r="O114" s="24"/>
      <c r="P114" s="10">
        <f t="shared" ref="P114" si="817">+O114*$D114</f>
        <v>0</v>
      </c>
      <c r="Q114" s="24"/>
      <c r="R114" s="10">
        <f t="shared" ref="R114" si="818">+Q114*$D114</f>
        <v>0</v>
      </c>
      <c r="S114" s="24">
        <v>3</v>
      </c>
      <c r="T114" s="10">
        <f t="shared" ref="T114" si="819">+S114*$D114</f>
        <v>6000000</v>
      </c>
      <c r="U114" s="24"/>
      <c r="V114" s="10">
        <f t="shared" ref="V114" si="820">+U114*$D114</f>
        <v>0</v>
      </c>
      <c r="W114" s="24"/>
      <c r="X114" s="10">
        <f t="shared" ref="X114" si="821">+W114*$D114</f>
        <v>0</v>
      </c>
      <c r="Y114" s="24"/>
      <c r="Z114" s="10">
        <f t="shared" ref="Z114" si="822">+Y114*$D114</f>
        <v>0</v>
      </c>
      <c r="AA114" s="24"/>
      <c r="AB114" s="10">
        <f t="shared" ref="AB114" si="823">+AA114*$D114</f>
        <v>0</v>
      </c>
      <c r="AC114" s="24"/>
      <c r="AD114" s="10">
        <f t="shared" si="516"/>
        <v>0</v>
      </c>
      <c r="AE114" s="10">
        <f t="shared" si="526"/>
        <v>3</v>
      </c>
      <c r="AF114" s="11">
        <f t="shared" si="527"/>
        <v>6000000</v>
      </c>
      <c r="AG114" s="10">
        <f t="shared" si="528"/>
        <v>0</v>
      </c>
      <c r="AH114" s="10">
        <f t="shared" si="529"/>
        <v>0</v>
      </c>
    </row>
    <row r="115" spans="1:39" ht="14.25" customHeight="1">
      <c r="A115" s="8">
        <v>79</v>
      </c>
      <c r="B115" s="9" t="s">
        <v>109</v>
      </c>
      <c r="C115" s="8" t="s">
        <v>111</v>
      </c>
      <c r="D115" s="10">
        <v>115000</v>
      </c>
      <c r="E115" s="10">
        <v>14</v>
      </c>
      <c r="F115" s="10">
        <f t="shared" si="514"/>
        <v>1610000</v>
      </c>
      <c r="G115" s="11"/>
      <c r="H115" s="24">
        <f t="shared" si="515"/>
        <v>0</v>
      </c>
      <c r="I115" s="24"/>
      <c r="J115" s="10">
        <f t="shared" si="516"/>
        <v>0</v>
      </c>
      <c r="K115" s="24"/>
      <c r="L115" s="10">
        <f t="shared" ref="L115" si="824">+K115*$D115</f>
        <v>0</v>
      </c>
      <c r="M115" s="24"/>
      <c r="N115" s="10">
        <f t="shared" ref="N115" si="825">+M115*$D115</f>
        <v>0</v>
      </c>
      <c r="O115" s="24"/>
      <c r="P115" s="10">
        <f t="shared" ref="P115" si="826">+O115*$D115</f>
        <v>0</v>
      </c>
      <c r="Q115" s="24"/>
      <c r="R115" s="10">
        <f t="shared" ref="R115" si="827">+Q115*$D115</f>
        <v>0</v>
      </c>
      <c r="S115" s="24"/>
      <c r="T115" s="10">
        <f t="shared" ref="T115" si="828">+S115*$D115</f>
        <v>0</v>
      </c>
      <c r="U115" s="24"/>
      <c r="V115" s="10">
        <f t="shared" ref="V115" si="829">+U115*$D115</f>
        <v>0</v>
      </c>
      <c r="W115" s="24"/>
      <c r="X115" s="10">
        <f t="shared" ref="X115" si="830">+W115*$D115</f>
        <v>0</v>
      </c>
      <c r="Y115" s="24">
        <v>14</v>
      </c>
      <c r="Z115" s="10">
        <f t="shared" ref="Z115" si="831">+Y115*$D115</f>
        <v>1610000</v>
      </c>
      <c r="AA115" s="24"/>
      <c r="AB115" s="10">
        <f t="shared" ref="AB115" si="832">+AA115*$D115</f>
        <v>0</v>
      </c>
      <c r="AC115" s="24"/>
      <c r="AD115" s="10">
        <f t="shared" si="516"/>
        <v>0</v>
      </c>
      <c r="AE115" s="10">
        <f t="shared" si="526"/>
        <v>14</v>
      </c>
      <c r="AF115" s="11">
        <f t="shared" si="527"/>
        <v>1610000</v>
      </c>
      <c r="AG115" s="10">
        <f t="shared" si="528"/>
        <v>0</v>
      </c>
      <c r="AH115" s="10">
        <f t="shared" si="529"/>
        <v>0</v>
      </c>
    </row>
    <row r="116" spans="1:39" ht="14.25" customHeight="1">
      <c r="A116" s="8">
        <v>80</v>
      </c>
      <c r="B116" s="9" t="s">
        <v>217</v>
      </c>
      <c r="C116" s="8" t="s">
        <v>111</v>
      </c>
      <c r="D116" s="10">
        <v>125000</v>
      </c>
      <c r="E116" s="10">
        <v>10</v>
      </c>
      <c r="F116" s="10">
        <f t="shared" si="514"/>
        <v>1250000</v>
      </c>
      <c r="G116" s="11"/>
      <c r="H116" s="24">
        <f t="shared" si="515"/>
        <v>0</v>
      </c>
      <c r="I116" s="24"/>
      <c r="J116" s="10">
        <f t="shared" si="516"/>
        <v>0</v>
      </c>
      <c r="K116" s="24"/>
      <c r="L116" s="10">
        <f t="shared" ref="L116" si="833">+K116*$D116</f>
        <v>0</v>
      </c>
      <c r="M116" s="24"/>
      <c r="N116" s="10">
        <f t="shared" ref="N116" si="834">+M116*$D116</f>
        <v>0</v>
      </c>
      <c r="O116" s="24"/>
      <c r="P116" s="10">
        <f t="shared" ref="P116" si="835">+O116*$D116</f>
        <v>0</v>
      </c>
      <c r="Q116" s="24"/>
      <c r="R116" s="10">
        <f t="shared" ref="R116" si="836">+Q116*$D116</f>
        <v>0</v>
      </c>
      <c r="S116" s="24"/>
      <c r="T116" s="10">
        <f t="shared" ref="T116" si="837">+S116*$D116</f>
        <v>0</v>
      </c>
      <c r="U116" s="24"/>
      <c r="V116" s="10">
        <f t="shared" ref="V116" si="838">+U116*$D116</f>
        <v>0</v>
      </c>
      <c r="W116" s="24"/>
      <c r="X116" s="10">
        <f t="shared" ref="X116" si="839">+W116*$D116</f>
        <v>0</v>
      </c>
      <c r="Y116" s="24">
        <v>10</v>
      </c>
      <c r="Z116" s="10">
        <f t="shared" ref="Z116" si="840">+Y116*$D116</f>
        <v>1250000</v>
      </c>
      <c r="AA116" s="24"/>
      <c r="AB116" s="10">
        <f t="shared" ref="AB116" si="841">+AA116*$D116</f>
        <v>0</v>
      </c>
      <c r="AC116" s="24"/>
      <c r="AD116" s="10">
        <f t="shared" si="516"/>
        <v>0</v>
      </c>
      <c r="AE116" s="10">
        <f t="shared" si="526"/>
        <v>10</v>
      </c>
      <c r="AF116" s="11">
        <f t="shared" si="527"/>
        <v>1250000</v>
      </c>
      <c r="AG116" s="10">
        <f t="shared" si="528"/>
        <v>0</v>
      </c>
      <c r="AH116" s="10">
        <f t="shared" si="529"/>
        <v>0</v>
      </c>
    </row>
    <row r="117" spans="1:39" ht="14.25" customHeight="1">
      <c r="A117" s="8">
        <v>81</v>
      </c>
      <c r="B117" s="9" t="s">
        <v>110</v>
      </c>
      <c r="C117" s="8" t="s">
        <v>111</v>
      </c>
      <c r="D117" s="10">
        <v>30000</v>
      </c>
      <c r="E117" s="10">
        <v>24</v>
      </c>
      <c r="F117" s="10">
        <f t="shared" si="514"/>
        <v>720000</v>
      </c>
      <c r="G117" s="11"/>
      <c r="H117" s="24">
        <f t="shared" si="515"/>
        <v>0</v>
      </c>
      <c r="I117" s="24"/>
      <c r="J117" s="10">
        <f t="shared" si="516"/>
        <v>0</v>
      </c>
      <c r="K117" s="24"/>
      <c r="L117" s="10">
        <f t="shared" ref="L117" si="842">+K117*$D117</f>
        <v>0</v>
      </c>
      <c r="M117" s="24"/>
      <c r="N117" s="10">
        <f t="shared" ref="N117" si="843">+M117*$D117</f>
        <v>0</v>
      </c>
      <c r="O117" s="24"/>
      <c r="P117" s="10">
        <f t="shared" ref="P117" si="844">+O117*$D117</f>
        <v>0</v>
      </c>
      <c r="Q117" s="24"/>
      <c r="R117" s="10">
        <f t="shared" ref="R117" si="845">+Q117*$D117</f>
        <v>0</v>
      </c>
      <c r="S117" s="24"/>
      <c r="T117" s="10">
        <f t="shared" ref="T117" si="846">+S117*$D117</f>
        <v>0</v>
      </c>
      <c r="U117" s="24"/>
      <c r="V117" s="10">
        <f t="shared" ref="V117" si="847">+U117*$D117</f>
        <v>0</v>
      </c>
      <c r="W117" s="24"/>
      <c r="X117" s="10">
        <f t="shared" ref="X117" si="848">+W117*$D117</f>
        <v>0</v>
      </c>
      <c r="Y117" s="24">
        <v>24</v>
      </c>
      <c r="Z117" s="10">
        <f t="shared" ref="Z117" si="849">+Y117*$D117</f>
        <v>720000</v>
      </c>
      <c r="AA117" s="24"/>
      <c r="AB117" s="10">
        <f t="shared" ref="AB117" si="850">+AA117*$D117</f>
        <v>0</v>
      </c>
      <c r="AC117" s="24"/>
      <c r="AD117" s="10">
        <f t="shared" si="516"/>
        <v>0</v>
      </c>
      <c r="AE117" s="10">
        <f t="shared" si="526"/>
        <v>24</v>
      </c>
      <c r="AF117" s="11">
        <f t="shared" si="527"/>
        <v>720000</v>
      </c>
      <c r="AG117" s="10">
        <f t="shared" si="528"/>
        <v>0</v>
      </c>
      <c r="AH117" s="10">
        <f t="shared" si="529"/>
        <v>0</v>
      </c>
    </row>
    <row r="118" spans="1:39" ht="14.25" customHeight="1">
      <c r="A118" s="87"/>
      <c r="B118" s="13" t="s">
        <v>271</v>
      </c>
      <c r="C118" s="87"/>
      <c r="D118" s="26"/>
      <c r="E118" s="26"/>
      <c r="F118" s="26"/>
      <c r="G118" s="88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14">
        <f>SUM(X114:X117)</f>
        <v>0</v>
      </c>
      <c r="Y118" s="26"/>
      <c r="Z118" s="14">
        <f>SUM(Z114:Z117)</f>
        <v>3580000</v>
      </c>
      <c r="AA118" s="26"/>
      <c r="AB118" s="26"/>
      <c r="AC118" s="26"/>
      <c r="AD118" s="26"/>
      <c r="AE118" s="26"/>
      <c r="AF118" s="15">
        <f>SUM(AF114:AF117)</f>
        <v>9580000</v>
      </c>
      <c r="AG118" s="10"/>
      <c r="AH118" s="10"/>
    </row>
    <row r="119" spans="1:39" ht="14.25" customHeight="1">
      <c r="A119" s="12" t="s">
        <v>261</v>
      </c>
      <c r="B119" s="28" t="s">
        <v>48</v>
      </c>
      <c r="C119" s="12"/>
      <c r="D119" s="14"/>
      <c r="E119" s="14"/>
      <c r="F119" s="14">
        <f>SUM(F74:F117)</f>
        <v>65661683</v>
      </c>
      <c r="G119" s="15"/>
      <c r="H119" s="14">
        <f>SUM(H74:H117)</f>
        <v>619200</v>
      </c>
      <c r="I119" s="15"/>
      <c r="J119" s="14">
        <f>SUM(J74:J117)</f>
        <v>0</v>
      </c>
      <c r="K119" s="15"/>
      <c r="L119" s="14">
        <f>SUM(L74:L117)</f>
        <v>0</v>
      </c>
      <c r="M119" s="15"/>
      <c r="N119" s="14">
        <f>SUM(N74:N117)</f>
        <v>0</v>
      </c>
      <c r="O119" s="15"/>
      <c r="P119" s="14">
        <f>SUM(P74:P117)</f>
        <v>0</v>
      </c>
      <c r="Q119" s="15"/>
      <c r="R119" s="14">
        <f>SUM(R74:R117)</f>
        <v>304000</v>
      </c>
      <c r="S119" s="15"/>
      <c r="T119" s="14">
        <f>SUM(T74:T117)</f>
        <v>14512515</v>
      </c>
      <c r="U119" s="15"/>
      <c r="V119" s="14">
        <f>SUM(V74:V117)</f>
        <v>22912756</v>
      </c>
      <c r="W119" s="15"/>
      <c r="X119" s="14">
        <f ca="1">+X113+X104+X118+X84+X78</f>
        <v>2475760</v>
      </c>
      <c r="Y119" s="15"/>
      <c r="Z119" s="14">
        <f>+Z118+Z113+Z109+Z104+Z84+Z78</f>
        <v>14554962</v>
      </c>
      <c r="AA119" s="15"/>
      <c r="AB119" s="14">
        <f>SUM(AB74:AB117)</f>
        <v>0</v>
      </c>
      <c r="AC119" s="15"/>
      <c r="AD119" s="14">
        <f>SUM(AD74:AD117)</f>
        <v>0</v>
      </c>
      <c r="AE119" s="15"/>
      <c r="AF119" s="14">
        <f>+AF118+AF113+AF104+AF84+AF78+AF109</f>
        <v>55379193</v>
      </c>
      <c r="AG119" s="15"/>
      <c r="AH119" s="14">
        <f>SUM(AH74:AH117)</f>
        <v>10282490</v>
      </c>
      <c r="AM119" s="37"/>
    </row>
    <row r="120" spans="1:39">
      <c r="A120" s="8">
        <v>82</v>
      </c>
      <c r="B120" s="9" t="s">
        <v>45</v>
      </c>
      <c r="C120" s="8" t="s">
        <v>221</v>
      </c>
      <c r="D120" s="10"/>
      <c r="E120" s="10"/>
      <c r="F120" s="11">
        <v>500000</v>
      </c>
      <c r="G120" s="11"/>
      <c r="H120" s="11"/>
      <c r="I120" s="11"/>
      <c r="J120" s="10">
        <f t="shared" si="516"/>
        <v>0</v>
      </c>
      <c r="K120" s="11"/>
      <c r="L120" s="10">
        <f t="shared" ref="L120" si="851">+K120*$D120</f>
        <v>0</v>
      </c>
      <c r="M120" s="11"/>
      <c r="N120" s="10">
        <v>500000</v>
      </c>
      <c r="O120" s="11"/>
      <c r="P120" s="10">
        <f t="shared" ref="P120" si="852">+O120*$D120</f>
        <v>0</v>
      </c>
      <c r="Q120" s="11"/>
      <c r="R120" s="10">
        <f t="shared" ref="R120" si="853">+Q120*$D120</f>
        <v>0</v>
      </c>
      <c r="S120" s="11"/>
      <c r="T120" s="10">
        <f t="shared" ref="T120" si="854">+S120*$D120</f>
        <v>0</v>
      </c>
      <c r="U120" s="11"/>
      <c r="V120" s="10">
        <f t="shared" ref="V120" si="855">+U120*$D120</f>
        <v>0</v>
      </c>
      <c r="W120" s="11"/>
      <c r="X120" s="10">
        <f t="shared" ref="X120" si="856">+W120*$D120</f>
        <v>0</v>
      </c>
      <c r="Y120" s="11"/>
      <c r="Z120" s="10">
        <f t="shared" ref="Z120" si="857">+Y120*$D120</f>
        <v>0</v>
      </c>
      <c r="AA120" s="11"/>
      <c r="AB120" s="10">
        <f t="shared" ref="AB120" si="858">+AA120*$D120</f>
        <v>0</v>
      </c>
      <c r="AC120" s="11"/>
      <c r="AD120" s="10">
        <f t="shared" si="516"/>
        <v>0</v>
      </c>
      <c r="AE120" s="11"/>
      <c r="AF120" s="11">
        <v>500000</v>
      </c>
      <c r="AG120" s="11"/>
      <c r="AH120" s="11"/>
    </row>
    <row r="121" spans="1:39">
      <c r="A121" s="8">
        <v>83</v>
      </c>
      <c r="B121" s="9" t="s">
        <v>19</v>
      </c>
      <c r="C121" s="8" t="s">
        <v>60</v>
      </c>
      <c r="D121" s="10">
        <v>250000</v>
      </c>
      <c r="E121" s="10">
        <v>12</v>
      </c>
      <c r="F121" s="10">
        <f t="shared" ref="F121" si="859">+E121*D121</f>
        <v>3000000</v>
      </c>
      <c r="G121" s="11">
        <v>1</v>
      </c>
      <c r="H121" s="10">
        <f>D121*G121</f>
        <v>250000</v>
      </c>
      <c r="I121" s="10">
        <v>1</v>
      </c>
      <c r="J121" s="10">
        <f t="shared" si="516"/>
        <v>250000</v>
      </c>
      <c r="K121" s="10">
        <v>1</v>
      </c>
      <c r="L121" s="10">
        <f t="shared" ref="L121" si="860">+K121*$D121</f>
        <v>250000</v>
      </c>
      <c r="M121" s="10">
        <v>1</v>
      </c>
      <c r="N121" s="10">
        <f t="shared" ref="N121" si="861">+M121*$D121</f>
        <v>250000</v>
      </c>
      <c r="O121" s="10">
        <v>1</v>
      </c>
      <c r="P121" s="10">
        <f t="shared" ref="P121" si="862">+O121*$D121</f>
        <v>250000</v>
      </c>
      <c r="Q121" s="10">
        <v>1</v>
      </c>
      <c r="R121" s="10">
        <f t="shared" ref="R121" si="863">+Q121*$D121</f>
        <v>250000</v>
      </c>
      <c r="S121" s="10">
        <v>1</v>
      </c>
      <c r="T121" s="10">
        <f t="shared" ref="T121" si="864">+S121*$D121</f>
        <v>250000</v>
      </c>
      <c r="U121" s="10">
        <v>1</v>
      </c>
      <c r="V121" s="10">
        <f t="shared" ref="V121" si="865">+U121*$D121</f>
        <v>250000</v>
      </c>
      <c r="W121" s="10">
        <v>1</v>
      </c>
      <c r="X121" s="10">
        <f t="shared" ref="X121" si="866">+W121*$D121</f>
        <v>250000</v>
      </c>
      <c r="Y121" s="10">
        <v>1</v>
      </c>
      <c r="Z121" s="10">
        <f t="shared" ref="Z121" si="867">+Y121*$D121</f>
        <v>250000</v>
      </c>
      <c r="AA121" s="10"/>
      <c r="AB121" s="10">
        <f t="shared" ref="AB121" si="868">+AA121*$D121</f>
        <v>0</v>
      </c>
      <c r="AC121" s="10"/>
      <c r="AD121" s="10">
        <f t="shared" si="516"/>
        <v>0</v>
      </c>
      <c r="AE121" s="10">
        <f t="shared" ref="AE121" si="869">+G121+I121+K121+M121+O121+Q121+S121+U121+W121+Y121+AA121+AC121</f>
        <v>10</v>
      </c>
      <c r="AF121" s="10">
        <f>+AE121*D121</f>
        <v>2500000</v>
      </c>
      <c r="AG121" s="10">
        <f>+E121-AE121</f>
        <v>2</v>
      </c>
      <c r="AH121" s="10">
        <f t="shared" ref="AH121" si="870">+AG121*$D121</f>
        <v>500000</v>
      </c>
    </row>
    <row r="122" spans="1:39">
      <c r="A122" s="12" t="s">
        <v>262</v>
      </c>
      <c r="B122" s="13" t="s">
        <v>49</v>
      </c>
      <c r="C122" s="12"/>
      <c r="D122" s="14"/>
      <c r="E122" s="14"/>
      <c r="F122" s="14">
        <f>SUM(F120:F121)</f>
        <v>3500000</v>
      </c>
      <c r="G122" s="15"/>
      <c r="H122" s="14">
        <f>SUM(H120:H121)</f>
        <v>250000</v>
      </c>
      <c r="I122" s="15"/>
      <c r="J122" s="14">
        <f>SUM(J120:J121)</f>
        <v>250000</v>
      </c>
      <c r="K122" s="15"/>
      <c r="L122" s="14">
        <f t="shared" ref="L122" si="871">SUM(L120:L121)</f>
        <v>250000</v>
      </c>
      <c r="M122" s="15"/>
      <c r="N122" s="14">
        <f t="shared" ref="N122" si="872">SUM(N120:N121)</f>
        <v>750000</v>
      </c>
      <c r="O122" s="15"/>
      <c r="P122" s="14">
        <f t="shared" ref="P122" si="873">SUM(P120:P121)</f>
        <v>250000</v>
      </c>
      <c r="Q122" s="15"/>
      <c r="R122" s="14">
        <f t="shared" ref="R122" si="874">SUM(R120:R121)</f>
        <v>250000</v>
      </c>
      <c r="S122" s="15"/>
      <c r="T122" s="14">
        <f t="shared" ref="T122" si="875">SUM(T120:T121)</f>
        <v>250000</v>
      </c>
      <c r="U122" s="15"/>
      <c r="V122" s="14">
        <f t="shared" ref="V122" si="876">SUM(V120:V121)</f>
        <v>250000</v>
      </c>
      <c r="W122" s="15"/>
      <c r="X122" s="14">
        <f t="shared" ref="X122" si="877">SUM(X120:X121)</f>
        <v>250000</v>
      </c>
      <c r="Y122" s="15"/>
      <c r="Z122" s="14">
        <f t="shared" ref="Z122" si="878">SUM(Z120:Z121)</f>
        <v>250000</v>
      </c>
      <c r="AA122" s="15"/>
      <c r="AB122" s="14">
        <f t="shared" ref="AB122" si="879">SUM(AB120:AB121)</f>
        <v>0</v>
      </c>
      <c r="AC122" s="15"/>
      <c r="AD122" s="14">
        <f>SUM(AD120:AD121)</f>
        <v>0</v>
      </c>
      <c r="AE122" s="15"/>
      <c r="AF122" s="14">
        <f>SUM(AF120:AF121)</f>
        <v>3000000</v>
      </c>
      <c r="AG122" s="15"/>
      <c r="AH122" s="14">
        <f>SUM(AH120:AH121)</f>
        <v>500000</v>
      </c>
    </row>
    <row r="123" spans="1:39">
      <c r="A123" s="29" t="s">
        <v>262</v>
      </c>
      <c r="B123" s="30" t="s">
        <v>31</v>
      </c>
      <c r="C123" s="29"/>
      <c r="D123" s="31"/>
      <c r="E123" s="31"/>
      <c r="F123" s="31">
        <f>+F122+F119</f>
        <v>69161683</v>
      </c>
      <c r="G123" s="32"/>
      <c r="H123" s="31">
        <f>+H122+H119</f>
        <v>869200</v>
      </c>
      <c r="I123" s="32"/>
      <c r="J123" s="31">
        <f>+J122+J119</f>
        <v>250000</v>
      </c>
      <c r="K123" s="32"/>
      <c r="L123" s="31">
        <f t="shared" ref="L123" si="880">+L122+L119</f>
        <v>250000</v>
      </c>
      <c r="M123" s="32"/>
      <c r="N123" s="31">
        <f t="shared" ref="N123" si="881">+N122+N119</f>
        <v>750000</v>
      </c>
      <c r="O123" s="32"/>
      <c r="P123" s="31">
        <f t="shared" ref="P123" si="882">+P122+P119</f>
        <v>250000</v>
      </c>
      <c r="Q123" s="32"/>
      <c r="R123" s="31">
        <f t="shared" ref="R123" si="883">+R122+R119</f>
        <v>554000</v>
      </c>
      <c r="S123" s="32"/>
      <c r="T123" s="31">
        <f t="shared" ref="T123" si="884">+T122+T119</f>
        <v>14762515</v>
      </c>
      <c r="U123" s="32"/>
      <c r="V123" s="31">
        <f t="shared" ref="V123" si="885">+V122+V119</f>
        <v>23162756</v>
      </c>
      <c r="W123" s="32"/>
      <c r="X123" s="31">
        <f t="shared" ref="X123" ca="1" si="886">+X122+X119</f>
        <v>2725760</v>
      </c>
      <c r="Y123" s="32"/>
      <c r="Z123" s="31">
        <f t="shared" ref="Z123" si="887">+Z122+Z119</f>
        <v>14804962</v>
      </c>
      <c r="AA123" s="32"/>
      <c r="AB123" s="31">
        <f t="shared" ref="AB123" si="888">+AB122+AB119</f>
        <v>0</v>
      </c>
      <c r="AC123" s="32"/>
      <c r="AD123" s="31">
        <f>+AD122+AD119</f>
        <v>0</v>
      </c>
      <c r="AE123" s="32"/>
      <c r="AF123" s="31">
        <f>+AF122+AF119</f>
        <v>58379193</v>
      </c>
      <c r="AG123" s="32"/>
      <c r="AH123" s="31">
        <f>+AH122+AH119</f>
        <v>10782490</v>
      </c>
      <c r="AM123" s="37"/>
    </row>
    <row r="124" spans="1:39">
      <c r="A124" s="29"/>
      <c r="B124" s="83" t="s">
        <v>227</v>
      </c>
      <c r="C124" s="84" t="s">
        <v>54</v>
      </c>
      <c r="D124" s="85">
        <v>0.1</v>
      </c>
      <c r="E124" s="86"/>
      <c r="F124" s="86">
        <v>696146</v>
      </c>
      <c r="G124" s="32"/>
      <c r="H124" s="31"/>
      <c r="I124" s="32"/>
      <c r="J124" s="31"/>
      <c r="K124" s="32"/>
      <c r="L124" s="31"/>
      <c r="M124" s="32"/>
      <c r="N124" s="31"/>
      <c r="O124" s="32"/>
      <c r="P124" s="31"/>
      <c r="Q124" s="32"/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31">
        <v>696146</v>
      </c>
      <c r="AM124" s="37"/>
    </row>
    <row r="125" spans="1:39">
      <c r="A125" s="29" t="s">
        <v>263</v>
      </c>
      <c r="B125" s="30" t="s">
        <v>32</v>
      </c>
      <c r="C125" s="29"/>
      <c r="D125" s="31"/>
      <c r="E125" s="31"/>
      <c r="F125" s="31">
        <f>+F123+F73+F124</f>
        <v>268574907</v>
      </c>
      <c r="G125" s="32"/>
      <c r="H125" s="31">
        <f>+H123+H73</f>
        <v>11858000</v>
      </c>
      <c r="I125" s="32"/>
      <c r="J125" s="31">
        <f>+J123+J73</f>
        <v>6387600</v>
      </c>
      <c r="K125" s="32"/>
      <c r="L125" s="31">
        <f>+L123+L73</f>
        <v>7154800</v>
      </c>
      <c r="M125" s="32"/>
      <c r="N125" s="31">
        <f>+N123+N73</f>
        <v>8839100</v>
      </c>
      <c r="O125" s="32"/>
      <c r="P125" s="31">
        <f>+P123+P73</f>
        <v>22026700</v>
      </c>
      <c r="Q125" s="32"/>
      <c r="R125" s="31">
        <f>+R123+R73</f>
        <v>30458100</v>
      </c>
      <c r="S125" s="32"/>
      <c r="T125" s="31">
        <f>+T123+T73</f>
        <v>46688915</v>
      </c>
      <c r="U125" s="32"/>
      <c r="V125" s="31">
        <f>+V123+V73</f>
        <v>52570884</v>
      </c>
      <c r="W125" s="32"/>
      <c r="X125" s="31">
        <f ca="1">+X123+X73</f>
        <v>16823260</v>
      </c>
      <c r="Y125" s="32"/>
      <c r="Z125" s="31">
        <f>+Z123+Z73</f>
        <v>23307962</v>
      </c>
      <c r="AA125" s="32"/>
      <c r="AB125" s="31">
        <f>+AB123+AB73</f>
        <v>0</v>
      </c>
      <c r="AC125" s="32"/>
      <c r="AD125" s="31">
        <f>+AD123+AD73</f>
        <v>0</v>
      </c>
      <c r="AE125" s="32"/>
      <c r="AF125" s="31">
        <f>+AF123+AF73</f>
        <v>226115321</v>
      </c>
      <c r="AG125" s="32"/>
      <c r="AH125" s="31">
        <f>+AH123+AH73+AH124</f>
        <v>42459586</v>
      </c>
      <c r="AM125" s="37"/>
    </row>
    <row r="126" spans="1:39">
      <c r="A126" s="29">
        <v>84</v>
      </c>
      <c r="B126" s="30" t="s">
        <v>20</v>
      </c>
      <c r="C126" s="29"/>
      <c r="D126" s="31"/>
      <c r="E126" s="31"/>
      <c r="F126" s="31">
        <f>+F125/10</f>
        <v>26857490.699999999</v>
      </c>
      <c r="G126" s="32"/>
      <c r="H126" s="31">
        <f>+H125/10</f>
        <v>1185800</v>
      </c>
      <c r="I126" s="32"/>
      <c r="J126" s="31">
        <f>+J125/100*10</f>
        <v>638760</v>
      </c>
      <c r="K126" s="32"/>
      <c r="L126" s="31">
        <f t="shared" ref="L126" si="889">+L125/100*10</f>
        <v>715480</v>
      </c>
      <c r="M126" s="32"/>
      <c r="N126" s="31">
        <f t="shared" ref="N126" si="890">+N125/100*10</f>
        <v>883910</v>
      </c>
      <c r="O126" s="32"/>
      <c r="P126" s="31">
        <f t="shared" ref="P126" si="891">+P125/100*10</f>
        <v>2202670</v>
      </c>
      <c r="Q126" s="32"/>
      <c r="R126" s="31">
        <f t="shared" ref="R126" si="892">+R125/100*10</f>
        <v>3045810</v>
      </c>
      <c r="S126" s="32"/>
      <c r="T126" s="31">
        <f t="shared" ref="T126" si="893">+T125/100*10</f>
        <v>4668891.5</v>
      </c>
      <c r="U126" s="32"/>
      <c r="V126" s="31">
        <f t="shared" ref="V126" si="894">+V125/100*10</f>
        <v>5257088.3999999994</v>
      </c>
      <c r="W126" s="32"/>
      <c r="X126" s="31">
        <f t="shared" ref="X126" ca="1" si="895">+X125/100*10</f>
        <v>1682326</v>
      </c>
      <c r="Y126" s="32"/>
      <c r="Z126" s="31">
        <f t="shared" ref="Z126" si="896">+Z125/100*10</f>
        <v>2330796.2000000002</v>
      </c>
      <c r="AA126" s="32"/>
      <c r="AB126" s="31">
        <f t="shared" ref="AB126" si="897">+AB125/100*10</f>
        <v>0</v>
      </c>
      <c r="AC126" s="32"/>
      <c r="AD126" s="31">
        <f>+AD125/100*10</f>
        <v>0</v>
      </c>
      <c r="AE126" s="32"/>
      <c r="AF126" s="31">
        <f>+AF125/100*10</f>
        <v>22611532.100000001</v>
      </c>
      <c r="AG126" s="32"/>
      <c r="AH126" s="31">
        <f>+AH125/100*10</f>
        <v>4245958.5999999996</v>
      </c>
      <c r="AM126" s="37"/>
    </row>
    <row r="127" spans="1:39">
      <c r="A127" s="12" t="s">
        <v>264</v>
      </c>
      <c r="B127" s="13" t="s">
        <v>33</v>
      </c>
      <c r="C127" s="12"/>
      <c r="D127" s="14"/>
      <c r="E127" s="14"/>
      <c r="F127" s="14">
        <f>+F125+F126</f>
        <v>295432397.69999999</v>
      </c>
      <c r="G127" s="15"/>
      <c r="H127" s="14">
        <f>+H125+H126</f>
        <v>13043800</v>
      </c>
      <c r="I127" s="15"/>
      <c r="J127" s="14">
        <f>+J125+J126</f>
        <v>7026360</v>
      </c>
      <c r="K127" s="15"/>
      <c r="L127" s="14">
        <f t="shared" ref="L127" si="898">+L125+L126</f>
        <v>7870280</v>
      </c>
      <c r="M127" s="15"/>
      <c r="N127" s="14">
        <f t="shared" ref="N127" si="899">+N125+N126</f>
        <v>9723010</v>
      </c>
      <c r="O127" s="15"/>
      <c r="P127" s="14">
        <f t="shared" ref="P127" si="900">+P125+P126</f>
        <v>24229370</v>
      </c>
      <c r="Q127" s="15"/>
      <c r="R127" s="14">
        <f t="shared" ref="R127" si="901">+R125+R126</f>
        <v>33503910</v>
      </c>
      <c r="S127" s="15"/>
      <c r="T127" s="14">
        <f t="shared" ref="T127" si="902">+T125+T126</f>
        <v>51357806.5</v>
      </c>
      <c r="U127" s="15"/>
      <c r="V127" s="14">
        <f t="shared" ref="V127" si="903">+V125+V126</f>
        <v>57827972.399999999</v>
      </c>
      <c r="W127" s="15"/>
      <c r="X127" s="14">
        <f t="shared" ref="X127" ca="1" si="904">+X125+X126</f>
        <v>18505586</v>
      </c>
      <c r="Y127" s="15"/>
      <c r="Z127" s="14">
        <f t="shared" ref="Z127" si="905">+Z125+Z126</f>
        <v>25638758.199999999</v>
      </c>
      <c r="AA127" s="15"/>
      <c r="AB127" s="14">
        <f t="shared" ref="AB127" si="906">+AB125+AB126</f>
        <v>0</v>
      </c>
      <c r="AC127" s="15"/>
      <c r="AD127" s="14">
        <f>+AD125+AD126</f>
        <v>0</v>
      </c>
      <c r="AE127" s="15"/>
      <c r="AF127" s="14">
        <f>+AF125+AF126</f>
        <v>248726853.09999999</v>
      </c>
      <c r="AG127" s="15"/>
      <c r="AH127" s="14">
        <f>+AH125+AH126</f>
        <v>46705544.600000001</v>
      </c>
      <c r="AM127" s="37"/>
    </row>
    <row r="128" spans="1:39">
      <c r="A128" s="33"/>
      <c r="B128" s="34"/>
      <c r="C128" s="33"/>
      <c r="D128" s="35"/>
      <c r="E128" s="35"/>
      <c r="F128" s="35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6"/>
      <c r="AF128" s="35"/>
      <c r="AG128" s="35"/>
      <c r="AH128" s="35"/>
    </row>
    <row r="129" spans="2:37">
      <c r="B129" s="3" t="s">
        <v>6</v>
      </c>
      <c r="AH129" s="37"/>
      <c r="AK129" s="37"/>
    </row>
    <row r="130" spans="2:37">
      <c r="B130" s="1" t="s">
        <v>67</v>
      </c>
      <c r="AE130" s="102" t="s">
        <v>63</v>
      </c>
      <c r="AF130" s="102"/>
      <c r="AG130" s="41"/>
      <c r="AH130" s="41"/>
      <c r="AI130" s="37"/>
    </row>
    <row r="131" spans="2:37">
      <c r="B131" s="1" t="s">
        <v>66</v>
      </c>
      <c r="AE131" s="102" t="s">
        <v>64</v>
      </c>
      <c r="AF131" s="102"/>
      <c r="AG131" s="41"/>
      <c r="AH131" s="41"/>
    </row>
    <row r="132" spans="2:37">
      <c r="B132" s="1" t="s">
        <v>68</v>
      </c>
      <c r="AE132" s="102" t="s">
        <v>65</v>
      </c>
      <c r="AF132" s="102"/>
      <c r="AG132" s="41"/>
      <c r="AH132" s="41"/>
      <c r="AJ132" s="37"/>
    </row>
    <row r="133" spans="2:37" ht="8.25" customHeight="1">
      <c r="AE133" s="38"/>
      <c r="AF133" s="38"/>
      <c r="AG133" s="41"/>
      <c r="AH133" s="41"/>
    </row>
    <row r="134" spans="2:37">
      <c r="B134" s="3" t="s">
        <v>1</v>
      </c>
    </row>
    <row r="135" spans="2:37">
      <c r="B135" s="1" t="s">
        <v>276</v>
      </c>
      <c r="AE135" s="1" t="s">
        <v>277</v>
      </c>
    </row>
    <row r="136" spans="2:37" ht="7.5" customHeight="1"/>
    <row r="137" spans="2:37">
      <c r="B137" s="3" t="s">
        <v>2</v>
      </c>
    </row>
    <row r="138" spans="2:37">
      <c r="B138" s="1" t="s">
        <v>39</v>
      </c>
      <c r="AE138" s="102" t="s">
        <v>104</v>
      </c>
      <c r="AF138" s="102"/>
      <c r="AG138" s="41"/>
      <c r="AH138" s="41"/>
    </row>
    <row r="139" spans="2:37">
      <c r="B139" s="1" t="s">
        <v>278</v>
      </c>
      <c r="AE139" s="1" t="s">
        <v>279</v>
      </c>
    </row>
  </sheetData>
  <mergeCells count="30">
    <mergeCell ref="A1:AF1"/>
    <mergeCell ref="A2:AF2"/>
    <mergeCell ref="A3:AF3"/>
    <mergeCell ref="A5:AF5"/>
    <mergeCell ref="A7:AF7"/>
    <mergeCell ref="AE130:AF130"/>
    <mergeCell ref="AE131:AF131"/>
    <mergeCell ref="AE132:AF132"/>
    <mergeCell ref="AE138:AF138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19 J68 J61 AF68 AF61 AF49 J49 J25 J31 AF31 AF25 AE15 J17 Z109 Z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2023-10-19T06:47:57Z</cp:lastPrinted>
  <dcterms:created xsi:type="dcterms:W3CDTF">2014-01-15T06:30:10Z</dcterms:created>
  <dcterms:modified xsi:type="dcterms:W3CDTF">2023-10-19T07:28:31Z</dcterms:modified>
</cp:coreProperties>
</file>