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5B58D57-F3A1-40BE-8DD1-54EFC1B8C1B3}" xr6:coauthVersionLast="47" xr6:coauthVersionMax="47" xr10:uidLastSave="{00000000-0000-0000-0000-000000000000}"/>
  <bookViews>
    <workbookView xWindow="-108" yWindow="-108" windowWidth="23256" windowHeight="12576" xr2:uid="{875B42DC-6C8B-405C-8F71-BC36739E71B9}"/>
  </bookViews>
  <sheets>
    <sheet name="2023.0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78" i="1"/>
  <c r="H73" i="1"/>
  <c r="G73" i="1"/>
  <c r="F73" i="1"/>
  <c r="G72" i="1"/>
  <c r="H72" i="1" s="1"/>
  <c r="F72" i="1"/>
  <c r="H71" i="1"/>
  <c r="H78" i="1" s="1"/>
  <c r="H79" i="1" s="1"/>
  <c r="G71" i="1"/>
  <c r="F71" i="1"/>
  <c r="H70" i="1"/>
  <c r="F70" i="1"/>
  <c r="H62" i="1"/>
  <c r="G62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G44" i="1"/>
  <c r="H44" i="1" s="1"/>
  <c r="F44" i="1"/>
  <c r="F45" i="1" s="1"/>
  <c r="H43" i="1"/>
  <c r="H45" i="1" s="1"/>
  <c r="F43" i="1"/>
  <c r="H38" i="1"/>
  <c r="F38" i="1"/>
  <c r="H37" i="1"/>
  <c r="F37" i="1"/>
  <c r="H36" i="1"/>
  <c r="F36" i="1"/>
  <c r="F39" i="1" s="1"/>
  <c r="H35" i="1"/>
  <c r="F35" i="1"/>
  <c r="H34" i="1"/>
  <c r="F34" i="1"/>
  <c r="H33" i="1"/>
  <c r="F33" i="1"/>
  <c r="H32" i="1"/>
  <c r="H39" i="1" s="1"/>
  <c r="F32" i="1"/>
  <c r="H30" i="1"/>
  <c r="F30" i="1"/>
  <c r="H29" i="1"/>
  <c r="F29" i="1"/>
  <c r="H28" i="1"/>
  <c r="H31" i="1" s="1"/>
  <c r="F28" i="1"/>
  <c r="H27" i="1"/>
  <c r="F27" i="1"/>
  <c r="F31" i="1" s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H26" i="1" s="1"/>
  <c r="H40" i="1" s="1"/>
  <c r="F19" i="1"/>
  <c r="F26" i="1" s="1"/>
  <c r="H17" i="1"/>
  <c r="F17" i="1"/>
  <c r="H16" i="1"/>
  <c r="F16" i="1"/>
  <c r="F18" i="1" s="1"/>
  <c r="H15" i="1"/>
  <c r="F15" i="1"/>
  <c r="H56" i="1" l="1"/>
  <c r="H80" i="1" s="1"/>
  <c r="F40" i="1"/>
  <c r="F56" i="1" s="1"/>
  <c r="F80" i="1" s="1"/>
  <c r="H83" i="1" l="1"/>
  <c r="H82" i="1"/>
  <c r="F83" i="1"/>
  <c r="F82" i="1"/>
</calcChain>
</file>

<file path=xl/sharedStrings.xml><?xml version="1.0" encoding="utf-8"?>
<sst xmlns="http://schemas.openxmlformats.org/spreadsheetml/2006/main" count="172" uniqueCount="125">
  <si>
    <t>"Улсын төсвийн хөрөнгөөр гүйцэтгэх геологийн</t>
  </si>
  <si>
    <t>судалгааны ажлыг санхүүжүүлэх, гүйцэтгэх, үр дүнг</t>
  </si>
  <si>
    <t>тооцох журам" -ын 4 дүгээр хавсралт</t>
  </si>
  <si>
    <t>УЛСЫН ТӨСВИЙН ХӨРӨНГӨӨР ХЭРЭГЖҮҮЛЖ БАЙГАА УЛААНГОМ-50 ТӨСЛИЙН</t>
  </si>
  <si>
    <t>АЖЛЫН ГҮЙЦЭТГЭЛИЙН АКТ</t>
  </si>
  <si>
    <t>2023 оны 07 -р сарын 01 -ээс 09 -р сарын 01 -ний өдөр хүртэл</t>
  </si>
  <si>
    <t>Төсвийн дүн: 748 114 469 төгрөг</t>
  </si>
  <si>
    <t>№</t>
  </si>
  <si>
    <t>Ажлын нэр, төрөл</t>
  </si>
  <si>
    <t>Хэмжих нэгж</t>
  </si>
  <si>
    <t>Нэгж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</si>
  <si>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</si>
  <si>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</si>
  <si>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</si>
  <si>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</si>
  <si>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</si>
  <si>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х.өдөр</t>
  </si>
  <si>
    <t>Хээрийн бэлтгэл ажил</t>
  </si>
  <si>
    <t>Сансарын зургийн тайлал</t>
  </si>
  <si>
    <t>кв.км</t>
  </si>
  <si>
    <t>I</t>
  </si>
  <si>
    <t>Бэлтгэл ажлын дүн</t>
  </si>
  <si>
    <t>Геологийн зураглал</t>
  </si>
  <si>
    <t>Танилцах маршрут</t>
  </si>
  <si>
    <t>км</t>
  </si>
  <si>
    <t>Эрлийн маршрут</t>
  </si>
  <si>
    <t>Шлихийн сорьцлолт</t>
  </si>
  <si>
    <t>сорьц</t>
  </si>
  <si>
    <t>Литогеохимийн сорьцлолт /анхдагч/</t>
  </si>
  <si>
    <t>Литогеохимийн сорьцлолт /хоёрдогч/</t>
  </si>
  <si>
    <t>Литогеохимийн сорьцлолт /урсгал/</t>
  </si>
  <si>
    <t>II</t>
  </si>
  <si>
    <t>Зураглалын ажлын дүн</t>
  </si>
  <si>
    <t>Суваг малталт</t>
  </si>
  <si>
    <t>куб.м</t>
  </si>
  <si>
    <t>Шурф нэвтрэлт</t>
  </si>
  <si>
    <t>т.м</t>
  </si>
  <si>
    <t>Уулын ажлын буцаан булалт</t>
  </si>
  <si>
    <t>Копуш малталт</t>
  </si>
  <si>
    <t>ш</t>
  </si>
  <si>
    <t>III</t>
  </si>
  <si>
    <t>Уулын ажлын дүн</t>
  </si>
  <si>
    <t>Ховилон сорьцлолт</t>
  </si>
  <si>
    <t>Гидрохимийн сорьцлолт</t>
  </si>
  <si>
    <t>Хусаж сорьц авах</t>
  </si>
  <si>
    <t>Цэглэн сорьцлолт</t>
  </si>
  <si>
    <t>Протолочек авах</t>
  </si>
  <si>
    <t>Шлихийн сорьцлолт, уул</t>
  </si>
  <si>
    <t>Монолит</t>
  </si>
  <si>
    <t>IY</t>
  </si>
  <si>
    <t>Сорьцлолтын ажлын дүн</t>
  </si>
  <si>
    <t>Y</t>
  </si>
  <si>
    <t>Хээрийн ажлын дүн /II-IY/</t>
  </si>
  <si>
    <t>Зохион байгуулалт</t>
  </si>
  <si>
    <t>хувь</t>
  </si>
  <si>
    <t>Татан буулгалт</t>
  </si>
  <si>
    <t>Хээрийн албан томилолт</t>
  </si>
  <si>
    <t>Суурин боловсруулалт</t>
  </si>
  <si>
    <t>YI</t>
  </si>
  <si>
    <t>Үйлдвэрийн тээвэр</t>
  </si>
  <si>
    <t>Хүн тээвэр</t>
  </si>
  <si>
    <t>Ачаа тээвэр</t>
  </si>
  <si>
    <t>тн/км</t>
  </si>
  <si>
    <t>YII</t>
  </si>
  <si>
    <t>Тээврийн дүн</t>
  </si>
  <si>
    <t>Соронзон зураглал 1:20000 - 10000</t>
  </si>
  <si>
    <t>т.км</t>
  </si>
  <si>
    <t>Гамма спектрометрийн зураглал</t>
  </si>
  <si>
    <t>Dipoli - Dipoli зүсэлт: 40м 8 диполь</t>
  </si>
  <si>
    <t>Боловсруулалт, тайлан</t>
  </si>
  <si>
    <t>хүн/сар</t>
  </si>
  <si>
    <t>Тээвэр /очих, буцах/</t>
  </si>
  <si>
    <t>YIII</t>
  </si>
  <si>
    <t>Геофизикийн ажлын дүн</t>
  </si>
  <si>
    <t>IX</t>
  </si>
  <si>
    <t>ӨӨРИЙН ХҮЧНИЙ АЖЛЫН ДҮН</t>
  </si>
  <si>
    <t>Гэрлийн шинжилгээ</t>
  </si>
  <si>
    <t>Эрдсийн шинжилгээ</t>
  </si>
  <si>
    <t>Шлиф бэлтгэх</t>
  </si>
  <si>
    <t>Петрограф</t>
  </si>
  <si>
    <t>Химийн шинжилгээ</t>
  </si>
  <si>
    <t>ICP-MS шинжилгээ</t>
  </si>
  <si>
    <t>Рентигенфлуоресценц</t>
  </si>
  <si>
    <t>Палентологи /амьтан/</t>
  </si>
  <si>
    <t>Палентологи /ургамал/</t>
  </si>
  <si>
    <t>Палентологи /үр тоосонцор/</t>
  </si>
  <si>
    <t>ХБАМ-ын шинжилгээ</t>
  </si>
  <si>
    <t>Үнэмлэхүй нас тогтоох</t>
  </si>
  <si>
    <t>Буталгаа</t>
  </si>
  <si>
    <t>X</t>
  </si>
  <si>
    <t>Лабораторийн ажлын дүн</t>
  </si>
  <si>
    <t>Гадны тээвэр</t>
  </si>
  <si>
    <t>билет</t>
  </si>
  <si>
    <t>Албан томилолт</t>
  </si>
  <si>
    <t>х.хоног</t>
  </si>
  <si>
    <t>Зочид буудал</t>
  </si>
  <si>
    <t>Агаарын фото зураг</t>
  </si>
  <si>
    <t>төг</t>
  </si>
  <si>
    <t>Сансарын зураг</t>
  </si>
  <si>
    <t>Суурь зураг хэвлүүлэх</t>
  </si>
  <si>
    <t>Тайлангийн зураг хэвлүүлэх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</si>
  <si>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</si>
  <si>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</si>
  <si>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</si>
  <si>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</si>
  <si>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</si>
  <si>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</si>
  <si>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XIY</t>
  </si>
  <si>
    <t>Магадлашгүй ажил 1%</t>
  </si>
  <si>
    <t>XY</t>
  </si>
  <si>
    <t>НӨАТатвар 10%</t>
  </si>
  <si>
    <t>XYI</t>
  </si>
  <si>
    <t>НИЙТ АЖЛЫН ДҮН /XIII+XIY+XY/</t>
  </si>
  <si>
    <t>Танилцсан:</t>
  </si>
  <si>
    <t>Гүйцэтгэл гаргасан:</t>
  </si>
  <si>
    <t>Үндэсний Геологийн Албаны ГСХ -ийн дарга</t>
  </si>
  <si>
    <t>"Идэр Нумт" ХХК -ийн захирал</t>
  </si>
  <si>
    <t>/......................................./</t>
  </si>
  <si>
    <t>Б.ТҮМЭН-ӨЛЗИЙ</t>
  </si>
  <si>
    <t>Хянасан:</t>
  </si>
  <si>
    <t>УлГ - 50 төслийн удирдагч</t>
  </si>
  <si>
    <t>Үндэсний геологийн албаны ГСХ -ийн мэргэжилтэн</t>
  </si>
  <si>
    <t>Л.ЭНХТҮВШИН</t>
  </si>
  <si>
    <t>Үндэсний геологийн албаны ЭБСТЭЗХ -ийн мэргэжилтэн</t>
  </si>
  <si>
    <t>И.БАТТУЯА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</si>
</sst>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(* #,##0.00000_);_(* \(#,##0.00000\);_(* &quot;-&quot;??_);_(@_)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8"/>
      <name val="Times New Roman Mon"/>
      <family val="1"/>
    </font>
    <font>
      <sz val="10"/>
      <name val="Arial"/>
      <family val="2"/>
    </font>
    <font>
      <i/>
      <sz val="8"/>
      <name val="Times New Roman Mon"/>
      <family val="1"/>
    </font>
    <font>
      <b/>
      <sz val="8"/>
      <name val="Times New Roman Mon"/>
      <family val="1"/>
    </font>
    <font>
      <sz val="10"/>
      <name val="Times New Roman Mon"/>
      <family val="1"/>
    </font>
    <font>
      <b/>
      <sz val="10"/>
      <name val="Times New Roman Mon"/>
      <family val="1"/>
    </font>
    <font>
      <b/>
      <sz val="11"/>
      <name val="Times New Roman Mon"/>
      <family val="1"/>
    </font>
    <font>
      <sz val="11"/>
      <name val="Times New Roman Mon"/>
      <family val="1"/>
    </font>
    <font>
      <i/>
      <sz val="10"/>
      <name val="Times New Roman Mon"/>
      <family val="1"/>
    </font>
    <font>
      <b/>
      <i/>
      <sz val="11"/>
      <name val="Times New Roman Mon"/>
      <family val="1"/>
    </font>
    <font>
      <b/>
      <i/>
      <sz val="10"/>
      <name val="Times New Roman Mon"/>
      <family val="1"/>
    </font>
    <font>
      <b/>
      <sz val="10"/>
      <name val="Times New Roman Mon"/>
      <family val="1"/>
      <charset val="204"/>
    </font>
    <font>
      <sz val="10"/>
      <name val="Times New Roman Mon"/>
      <family val="1"/>
      <charset val="204"/>
    </font>
    <font>
      <b/>
      <i/>
      <sz val="11"/>
      <name val="Times New Roman Mon"/>
      <family val="1"/>
      <charset val="204"/>
    </font>
    <font>
      <i/>
      <sz val="11"/>
      <name val="Times New Roman Mon"/>
      <family val="1"/>
      <charset val="204"/>
    </font>
    <font>
      <b/>
      <sz val="11"/>
      <name val="Times New Roman Mon"/>
      <family val="1"/>
      <charset val="204"/>
    </font>
    <font>
      <sz val="11"/>
      <name val="Times New Roman Mo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</cellStyleXfs>
  <cellXfs count="96">
    <xf numFmtId="0" fontId="0" fillId="0" borderId="0" xfId="0"/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right" vertical="center"/>
    </xf>
    <xf numFmtId="0" fontId="5" fillId="0" borderId="0" xfId="3" applyFont="1" applyAlignment="1">
      <alignment horizontal="left" vertical="center"/>
    </xf>
    <xf numFmtId="166" fontId="6" fillId="0" borderId="0" xfId="1" applyNumberFormat="1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165" fontId="8" fillId="0" borderId="0" xfId="1" applyNumberFormat="1" applyFont="1" applyAlignment="1">
      <alignment vertical="center"/>
    </xf>
    <xf numFmtId="166" fontId="8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left" vertical="center"/>
    </xf>
    <xf numFmtId="166" fontId="7" fillId="0" borderId="0" xfId="1" applyNumberFormat="1" applyFont="1" applyAlignment="1">
      <alignment horizontal="left" vertical="center"/>
    </xf>
    <xf numFmtId="0" fontId="7" fillId="0" borderId="0" xfId="3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left" vertical="center"/>
    </xf>
    <xf numFmtId="165" fontId="11" fillId="0" borderId="0" xfId="1" applyNumberFormat="1" applyFont="1" applyAlignment="1">
      <alignment horizontal="right"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  <xf numFmtId="165" fontId="9" fillId="0" borderId="0" xfId="1" applyNumberFormat="1" applyFont="1" applyAlignment="1">
      <alignment horizontal="center" vertical="center" wrapText="1"/>
    </xf>
    <xf numFmtId="166" fontId="10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left" vertical="center"/>
    </xf>
    <xf numFmtId="166" fontId="10" fillId="0" borderId="0" xfId="1" applyNumberFormat="1" applyFont="1" applyAlignment="1">
      <alignment horizontal="left" vertical="center"/>
    </xf>
    <xf numFmtId="165" fontId="12" fillId="0" borderId="0" xfId="1" applyNumberFormat="1" applyFont="1" applyAlignment="1">
      <alignment horizontal="right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165" fontId="8" fillId="0" borderId="0" xfId="1" applyNumberFormat="1" applyFont="1" applyAlignment="1">
      <alignment horizontal="center" vertical="center" wrapText="1"/>
    </xf>
    <xf numFmtId="166" fontId="7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left" vertical="center"/>
    </xf>
    <xf numFmtId="165" fontId="13" fillId="0" borderId="0" xfId="1" applyNumberFormat="1" applyFont="1" applyAlignment="1">
      <alignment horizontal="right" vertical="center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165" fontId="7" fillId="0" borderId="1" xfId="1" applyNumberFormat="1" applyFont="1" applyBorder="1" applyAlignment="1">
      <alignment horizontal="right" vertical="center"/>
    </xf>
    <xf numFmtId="164" fontId="7" fillId="0" borderId="1" xfId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164" fontId="7" fillId="0" borderId="1" xfId="1" applyFont="1" applyBorder="1" applyAlignment="1">
      <alignment horizontal="left" vertical="center"/>
    </xf>
    <xf numFmtId="165" fontId="7" fillId="0" borderId="1" xfId="1" applyNumberFormat="1" applyFont="1" applyBorder="1" applyAlignment="1">
      <alignment horizontal="left" vertical="center"/>
    </xf>
    <xf numFmtId="0" fontId="14" fillId="2" borderId="1" xfId="3" applyFont="1" applyFill="1" applyBorder="1" applyAlignment="1">
      <alignment horizontal="center" vertical="center"/>
    </xf>
    <xf numFmtId="0" fontId="14" fillId="2" borderId="1" xfId="3" applyFont="1" applyFill="1" applyBorder="1" applyAlignment="1">
      <alignment horizontal="left" vertical="center"/>
    </xf>
    <xf numFmtId="165" fontId="14" fillId="2" borderId="1" xfId="1" applyNumberFormat="1" applyFont="1" applyFill="1" applyBorder="1" applyAlignment="1">
      <alignment horizontal="right" vertical="center"/>
    </xf>
    <xf numFmtId="164" fontId="14" fillId="2" borderId="1" xfId="1" applyFont="1" applyFill="1" applyBorder="1" applyAlignment="1">
      <alignment horizontal="center" vertical="center"/>
    </xf>
    <xf numFmtId="165" fontId="14" fillId="2" borderId="1" xfId="1" applyNumberFormat="1" applyFont="1" applyFill="1" applyBorder="1" applyAlignment="1">
      <alignment horizontal="center" vertical="center"/>
    </xf>
    <xf numFmtId="164" fontId="14" fillId="2" borderId="1" xfId="1" applyFont="1" applyFill="1" applyBorder="1" applyAlignment="1">
      <alignment horizontal="left" vertical="center"/>
    </xf>
    <xf numFmtId="165" fontId="14" fillId="2" borderId="1" xfId="1" applyNumberFormat="1" applyFont="1" applyFill="1" applyBorder="1" applyAlignment="1">
      <alignment horizontal="left" vertical="center"/>
    </xf>
    <xf numFmtId="0" fontId="14" fillId="0" borderId="0" xfId="3" applyFont="1" applyAlignment="1">
      <alignment horizontal="left" vertical="center"/>
    </xf>
    <xf numFmtId="164" fontId="15" fillId="2" borderId="1" xfId="1" applyFont="1" applyFill="1" applyBorder="1" applyAlignment="1">
      <alignment horizontal="left" vertical="center"/>
    </xf>
    <xf numFmtId="164" fontId="14" fillId="2" borderId="1" xfId="1" applyFont="1" applyFill="1" applyBorder="1" applyAlignment="1">
      <alignment horizontal="right" vertical="center"/>
    </xf>
    <xf numFmtId="166" fontId="7" fillId="0" borderId="1" xfId="1" applyNumberFormat="1" applyFont="1" applyBorder="1" applyAlignment="1">
      <alignment horizontal="right" vertical="center"/>
    </xf>
    <xf numFmtId="167" fontId="7" fillId="0" borderId="1" xfId="1" applyNumberFormat="1" applyFont="1" applyBorder="1" applyAlignment="1">
      <alignment horizontal="left" vertical="center"/>
    </xf>
    <xf numFmtId="0" fontId="15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horizontal="left" vertical="center"/>
    </xf>
    <xf numFmtId="165" fontId="15" fillId="0" borderId="1" xfId="1" applyNumberFormat="1" applyFont="1" applyBorder="1" applyAlignment="1">
      <alignment horizontal="left" vertical="center"/>
    </xf>
    <xf numFmtId="164" fontId="15" fillId="0" borderId="1" xfId="1" applyFont="1" applyBorder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left" vertical="center"/>
    </xf>
    <xf numFmtId="165" fontId="11" fillId="0" borderId="0" xfId="1" applyNumberFormat="1" applyFont="1" applyAlignment="1">
      <alignment horizontal="left" vertical="center"/>
    </xf>
    <xf numFmtId="166" fontId="11" fillId="0" borderId="0" xfId="1" applyNumberFormat="1" applyFont="1" applyAlignment="1">
      <alignment horizontal="center" vertical="center"/>
    </xf>
    <xf numFmtId="166" fontId="11" fillId="0" borderId="0" xfId="1" applyNumberFormat="1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164" fontId="16" fillId="0" borderId="0" xfId="1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41" fontId="17" fillId="0" borderId="0" xfId="2" applyFont="1" applyAlignment="1">
      <alignment horizontal="left" vertical="center"/>
    </xf>
    <xf numFmtId="165" fontId="16" fillId="0" borderId="0" xfId="1" applyNumberFormat="1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164" fontId="19" fillId="0" borderId="0" xfId="1" applyFont="1" applyAlignment="1">
      <alignment horizontal="left" vertical="center"/>
    </xf>
    <xf numFmtId="165" fontId="19" fillId="0" borderId="0" xfId="1" applyNumberFormat="1" applyFont="1" applyAlignment="1">
      <alignment horizontal="left" vertical="center"/>
    </xf>
    <xf numFmtId="166" fontId="19" fillId="0" borderId="0" xfId="1" applyNumberFormat="1" applyFont="1" applyAlignment="1">
      <alignment horizontal="left" vertical="center"/>
    </xf>
    <xf numFmtId="0" fontId="19" fillId="0" borderId="0" xfId="3" applyFont="1" applyAlignment="1">
      <alignment horizontal="left" vertical="center"/>
    </xf>
    <xf numFmtId="164" fontId="18" fillId="0" borderId="0" xfId="1" applyFont="1" applyAlignment="1">
      <alignment vertical="center"/>
    </xf>
    <xf numFmtId="165" fontId="19" fillId="0" borderId="0" xfId="1" applyNumberFormat="1" applyFont="1" applyAlignment="1">
      <alignment horizontal="right" vertical="center"/>
    </xf>
    <xf numFmtId="165" fontId="19" fillId="0" borderId="0" xfId="1" applyNumberFormat="1" applyFont="1" applyAlignment="1">
      <alignment horizontal="right"/>
    </xf>
    <xf numFmtId="164" fontId="19" fillId="0" borderId="0" xfId="1" applyFont="1" applyAlignment="1">
      <alignment horizontal="right" vertical="center"/>
    </xf>
    <xf numFmtId="164" fontId="19" fillId="0" borderId="0" xfId="1" applyFont="1" applyAlignment="1">
      <alignment horizontal="right"/>
    </xf>
    <xf numFmtId="165" fontId="17" fillId="0" borderId="0" xfId="1" applyNumberFormat="1" applyFont="1" applyAlignment="1">
      <alignment horizontal="left" vertical="center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right" vertical="center"/>
    </xf>
    <xf numFmtId="0" fontId="17" fillId="0" borderId="0" xfId="3" applyFont="1" applyAlignment="1">
      <alignment horizontal="center" vertical="center"/>
    </xf>
    <xf numFmtId="166" fontId="17" fillId="0" borderId="0" xfId="1" applyNumberFormat="1" applyFont="1" applyAlignment="1">
      <alignment horizontal="left" vertical="center"/>
    </xf>
    <xf numFmtId="165" fontId="17" fillId="0" borderId="0" xfId="1" applyNumberFormat="1" applyFont="1" applyAlignment="1">
      <alignment horizontal="right" vertical="center"/>
    </xf>
    <xf numFmtId="166" fontId="19" fillId="0" borderId="0" xfId="1" applyNumberFormat="1" applyFont="1" applyAlignment="1">
      <alignment horizontal="center" vertical="center"/>
    </xf>
    <xf numFmtId="165" fontId="19" fillId="0" borderId="0" xfId="1" applyNumberFormat="1" applyFont="1" applyAlignment="1">
      <alignment horizontal="center" vertical="center"/>
    </xf>
    <xf numFmtId="165" fontId="14" fillId="0" borderId="0" xfId="1" applyNumberFormat="1" applyFont="1" applyAlignment="1">
      <alignment horizontal="left" vertical="center"/>
    </xf>
  </cellXfs>
  <cellStyles count="4">
    <cellStyle name="Comma" xfId="1" builtinId="3"/>
    <cellStyle name="Comma [0]" xfId="2" builtinId="6"/>
    <cellStyle name="Normal" xfId="0" builtinId="0"/>
    <cellStyle name="Normal 3" xfId="3" xr:uid="{7B5CE8F9-55E0-49CB-9B23-D9927613F3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49F0A-0DA8-4C39-9DC9-EEBF35F763BD}">
  <dimension ref="A1:H114"/>
  <sheetViews>
    <sheetView tabSelected="1" zoomScale="70" zoomScaleNormal="70" zoomScaleSheetLayoutView="40" workbookViewId="0">
      <selection activeCell="A3" sqref="A3"/>
    </sheetView>
  </sheetViews>
  <sheetFormatPr defaultColWidth="9.109375" defaultRowHeight="13.2" x14ac:dyDescent="0.3"/>
  <cols>
    <col min="1" max="1" width="5.33203125" style="9" customWidth="1"/>
    <col min="2" max="2" width="44.5546875" style="15" customWidth="1"/>
    <col min="3" max="3" width="9.6640625" style="15" customWidth="1"/>
    <col min="4" max="4" width="11.33203125" style="13" customWidth="1"/>
    <col min="5" max="5" width="11.44140625" style="29" customWidth="1"/>
    <col min="6" max="6" width="16" style="13" customWidth="1"/>
    <col min="7" max="7" width="11.44140625" style="14" customWidth="1"/>
    <col min="8" max="8" width="16" style="13" customWidth="1"/>
    <col min="9" max="16384" width="9.109375" style="15"/>
  </cols>
  <sheetData>
    <row r="1" spans="1:8" s="2" customFormat="1" ht="10.199999999999999" x14ac:dyDescent="0.3">
      <c r="A1" s="1"/>
      <c r="D1" s="3"/>
      <c r="E1" s="4"/>
      <c r="F1" s="3"/>
      <c r="G1" s="5"/>
      <c r="H1" s="6" t="s">
        <v>0</v>
      </c>
    </row>
    <row r="2" spans="1:8" s="2" customFormat="1" ht="11.4" x14ac:dyDescent="0.3">
      <c r="A2" s="1"/>
      <c r="B2" s="7"/>
      <c r="C2" s="7"/>
      <c r="D2" s="7"/>
      <c r="E2" s="8"/>
      <c r="F2" s="3"/>
      <c r="G2" s="5"/>
      <c r="H2" s="6" t="s">
        <v>1</v>
      </c>
    </row>
    <row r="3" spans="1:8" s="2" customFormat="1" ht="11.4" x14ac:dyDescent="0.3">
      <c r="A3" s="1"/>
      <c r="B3" s="7"/>
      <c r="C3" s="7"/>
      <c r="D3" s="7"/>
      <c r="E3" s="4"/>
      <c r="F3" s="3"/>
      <c r="G3" s="5"/>
      <c r="H3" s="6" t="s">
        <v>2</v>
      </c>
    </row>
    <row r="4" spans="1:8" x14ac:dyDescent="0.3">
      <c r="B4" s="10"/>
      <c r="C4" s="10"/>
      <c r="D4" s="11"/>
      <c r="E4" s="12"/>
    </row>
    <row r="5" spans="1:8" s="17" customFormat="1" ht="13.8" x14ac:dyDescent="0.3">
      <c r="A5" s="16" t="s">
        <v>3</v>
      </c>
      <c r="B5" s="16"/>
      <c r="C5" s="16"/>
      <c r="D5" s="16"/>
      <c r="E5" s="16"/>
      <c r="F5" s="16"/>
      <c r="G5" s="16"/>
      <c r="H5" s="16"/>
    </row>
    <row r="6" spans="1:8" s="17" customFormat="1" ht="13.8" x14ac:dyDescent="0.3">
      <c r="A6" s="16" t="s">
        <v>4</v>
      </c>
      <c r="B6" s="16"/>
      <c r="C6" s="16"/>
      <c r="D6" s="16"/>
      <c r="E6" s="16"/>
      <c r="F6" s="16"/>
      <c r="G6" s="16"/>
      <c r="H6" s="16"/>
    </row>
    <row r="7" spans="1:8" x14ac:dyDescent="0.3">
      <c r="B7" s="10"/>
      <c r="C7" s="10"/>
      <c r="D7" s="11"/>
      <c r="E7" s="12"/>
    </row>
    <row r="8" spans="1:8" ht="14.4" x14ac:dyDescent="0.3">
      <c r="B8" s="10"/>
      <c r="C8" s="10"/>
      <c r="D8" s="11"/>
      <c r="E8" s="12"/>
      <c r="H8" s="18" t="s">
        <v>5</v>
      </c>
    </row>
    <row r="9" spans="1:8" ht="6" customHeight="1" x14ac:dyDescent="0.3">
      <c r="B9" s="10"/>
      <c r="C9" s="10"/>
      <c r="D9" s="11"/>
      <c r="E9" s="12"/>
    </row>
    <row r="10" spans="1:8" s="17" customFormat="1" ht="13.8" x14ac:dyDescent="0.3">
      <c r="A10" s="19"/>
      <c r="B10" s="20"/>
      <c r="C10" s="20"/>
      <c r="D10" s="21"/>
      <c r="E10" s="22"/>
      <c r="F10" s="23"/>
      <c r="G10" s="24"/>
      <c r="H10" s="25" t="s">
        <v>6</v>
      </c>
    </row>
    <row r="11" spans="1:8" x14ac:dyDescent="0.3">
      <c r="A11" s="26"/>
      <c r="B11" s="27"/>
      <c r="C11" s="27"/>
      <c r="D11" s="28"/>
      <c r="F11" s="30"/>
      <c r="H11" s="31"/>
    </row>
    <row r="12" spans="1:8" s="36" customFormat="1" ht="21.6" customHeight="1" x14ac:dyDescent="0.3">
      <c r="A12" s="32" t="s">
        <v>7</v>
      </c>
      <c r="B12" s="32" t="s">
        <v>8</v>
      </c>
      <c r="C12" s="33" t="s">
        <v>9</v>
      </c>
      <c r="D12" s="34" t="s">
        <v>10</v>
      </c>
      <c r="E12" s="33" t="s">
        <v>11</v>
      </c>
      <c r="F12" s="33"/>
      <c r="G12" s="35" t="s">
        <v>12</v>
      </c>
      <c r="H12" s="35"/>
    </row>
    <row r="13" spans="1:8" ht="21.6" customHeight="1" x14ac:dyDescent="0.3">
      <c r="A13" s="32"/>
      <c r="B13" s="32"/>
      <c r="C13" s="33"/>
      <c r="D13" s="34"/>
      <c r="E13" s="37" t="s">
        <v>13</v>
      </c>
      <c r="F13" s="38" t="s">
        <v>14</v>
      </c>
      <c r="G13" s="37" t="s">
        <v>13</v>
      </c>
      <c r="H13" s="38" t="s">
        <v>14</v>
      </c>
    </row>
    <row r="14" spans="1:8" s="2" customFormat="1" ht="13.2" customHeight="1" x14ac:dyDescent="0.3">
      <c r="A14" s="39">
        <v>0</v>
      </c>
      <c r="B14" s="39">
        <v>1</v>
      </c>
      <c r="C14" s="40">
        <v>2</v>
      </c>
      <c r="D14" s="41">
        <v>3</v>
      </c>
      <c r="E14" s="42">
        <v>4</v>
      </c>
      <c r="F14" s="42">
        <v>5</v>
      </c>
      <c r="G14" s="42">
        <v>6</v>
      </c>
      <c r="H14" s="42">
        <v>7</v>
      </c>
    </row>
    <row r="15" spans="1:8" ht="19.8" customHeight="1" x14ac:dyDescent="0.3">
      <c r="A15" s="43"/>
      <c r="B15" s="44" t="s">
        <v>15</v>
      </c>
      <c r="C15" s="43" t="s">
        <v>16</v>
      </c>
      <c r="D15" s="45">
        <v>32000</v>
      </c>
      <c r="E15" s="46"/>
      <c r="F15" s="47">
        <f>E15*D15</f>
        <v>0</v>
      </c>
      <c r="G15" s="48"/>
      <c r="H15" s="49">
        <f>G15*D15</f>
        <v>0</v>
      </c>
    </row>
    <row r="16" spans="1:8" ht="19.8" customHeight="1" x14ac:dyDescent="0.3">
      <c r="A16" s="43"/>
      <c r="B16" s="44" t="s">
        <v>17</v>
      </c>
      <c r="C16" s="43"/>
      <c r="D16" s="45">
        <v>0</v>
      </c>
      <c r="E16" s="46"/>
      <c r="F16" s="47">
        <f>E16*D16</f>
        <v>0</v>
      </c>
      <c r="G16" s="48"/>
      <c r="H16" s="49">
        <f>G16*D16</f>
        <v>0</v>
      </c>
    </row>
    <row r="17" spans="1:8" ht="19.8" customHeight="1" x14ac:dyDescent="0.3">
      <c r="A17" s="43"/>
      <c r="B17" s="44" t="s">
        <v>18</v>
      </c>
      <c r="C17" s="43" t="s">
        <v>19</v>
      </c>
      <c r="D17" s="45">
        <v>1000</v>
      </c>
      <c r="E17" s="46"/>
      <c r="F17" s="47">
        <f t="shared" ref="F17:F25" si="0">E17*D17</f>
        <v>0</v>
      </c>
      <c r="G17" s="48"/>
      <c r="H17" s="49">
        <f t="shared" ref="H17:H25" si="1">G17*D17</f>
        <v>0</v>
      </c>
    </row>
    <row r="18" spans="1:8" s="57" customFormat="1" ht="19.8" customHeight="1" x14ac:dyDescent="0.3">
      <c r="A18" s="50" t="s">
        <v>20</v>
      </c>
      <c r="B18" s="51" t="s">
        <v>21</v>
      </c>
      <c r="C18" s="50"/>
      <c r="D18" s="52"/>
      <c r="E18" s="53"/>
      <c r="F18" s="54">
        <f>SUM(F15:F17)</f>
        <v>0</v>
      </c>
      <c r="G18" s="55"/>
      <c r="H18" s="56"/>
    </row>
    <row r="19" spans="1:8" ht="19.8" customHeight="1" x14ac:dyDescent="0.3">
      <c r="A19" s="43"/>
      <c r="B19" s="44" t="s">
        <v>22</v>
      </c>
      <c r="C19" s="43" t="s">
        <v>19</v>
      </c>
      <c r="D19" s="45">
        <v>21000</v>
      </c>
      <c r="E19" s="46"/>
      <c r="F19" s="47">
        <f>E19*D19</f>
        <v>0</v>
      </c>
      <c r="G19" s="48"/>
      <c r="H19" s="49">
        <f t="shared" si="1"/>
        <v>0</v>
      </c>
    </row>
    <row r="20" spans="1:8" ht="19.8" customHeight="1" x14ac:dyDescent="0.3">
      <c r="A20" s="43"/>
      <c r="B20" s="44" t="s">
        <v>23</v>
      </c>
      <c r="C20" s="43" t="s">
        <v>24</v>
      </c>
      <c r="D20" s="45">
        <v>0</v>
      </c>
      <c r="E20" s="46"/>
      <c r="F20" s="47">
        <f>E20*D20</f>
        <v>0</v>
      </c>
      <c r="G20" s="48"/>
      <c r="H20" s="49">
        <f t="shared" si="1"/>
        <v>0</v>
      </c>
    </row>
    <row r="21" spans="1:8" ht="19.8" customHeight="1" x14ac:dyDescent="0.3">
      <c r="A21" s="43"/>
      <c r="B21" s="44" t="s">
        <v>25</v>
      </c>
      <c r="C21" s="43" t="s">
        <v>24</v>
      </c>
      <c r="D21" s="45">
        <v>25000</v>
      </c>
      <c r="E21" s="46"/>
      <c r="F21" s="47">
        <f t="shared" si="0"/>
        <v>0</v>
      </c>
      <c r="G21" s="48"/>
      <c r="H21" s="49">
        <f t="shared" si="1"/>
        <v>0</v>
      </c>
    </row>
    <row r="22" spans="1:8" ht="19.8" customHeight="1" x14ac:dyDescent="0.3">
      <c r="A22" s="43"/>
      <c r="B22" s="44" t="s">
        <v>26</v>
      </c>
      <c r="C22" s="43" t="s">
        <v>27</v>
      </c>
      <c r="D22" s="45">
        <v>8000</v>
      </c>
      <c r="E22" s="46"/>
      <c r="F22" s="47">
        <f>E22*D22</f>
        <v>0</v>
      </c>
      <c r="G22" s="48"/>
      <c r="H22" s="49">
        <f>G22*D22</f>
        <v>0</v>
      </c>
    </row>
    <row r="23" spans="1:8" ht="19.8" customHeight="1" x14ac:dyDescent="0.3">
      <c r="A23" s="43"/>
      <c r="B23" s="44" t="s">
        <v>28</v>
      </c>
      <c r="C23" s="43" t="s">
        <v>27</v>
      </c>
      <c r="D23" s="45">
        <v>5000</v>
      </c>
      <c r="E23" s="46"/>
      <c r="F23" s="47">
        <f t="shared" si="0"/>
        <v>0</v>
      </c>
      <c r="G23" s="48"/>
      <c r="H23" s="49">
        <f t="shared" si="1"/>
        <v>0</v>
      </c>
    </row>
    <row r="24" spans="1:8" ht="19.8" customHeight="1" x14ac:dyDescent="0.3">
      <c r="A24" s="43"/>
      <c r="B24" s="44" t="s">
        <v>29</v>
      </c>
      <c r="C24" s="43" t="s">
        <v>27</v>
      </c>
      <c r="D24" s="45">
        <v>3750</v>
      </c>
      <c r="E24" s="46"/>
      <c r="F24" s="47">
        <f t="shared" si="0"/>
        <v>0</v>
      </c>
      <c r="G24" s="48"/>
      <c r="H24" s="49">
        <f t="shared" si="1"/>
        <v>0</v>
      </c>
    </row>
    <row r="25" spans="1:8" ht="19.8" customHeight="1" x14ac:dyDescent="0.3">
      <c r="A25" s="43"/>
      <c r="B25" s="44" t="s">
        <v>30</v>
      </c>
      <c r="C25" s="43" t="s">
        <v>27</v>
      </c>
      <c r="D25" s="45">
        <v>5200</v>
      </c>
      <c r="E25" s="46"/>
      <c r="F25" s="47">
        <f t="shared" si="0"/>
        <v>0</v>
      </c>
      <c r="G25" s="48"/>
      <c r="H25" s="49">
        <f t="shared" si="1"/>
        <v>0</v>
      </c>
    </row>
    <row r="26" spans="1:8" s="57" customFormat="1" ht="19.8" customHeight="1" x14ac:dyDescent="0.3">
      <c r="A26" s="50" t="s">
        <v>31</v>
      </c>
      <c r="B26" s="51" t="s">
        <v>32</v>
      </c>
      <c r="C26" s="51"/>
      <c r="D26" s="56"/>
      <c r="E26" s="55"/>
      <c r="F26" s="56">
        <f>SUM(F19:F25)</f>
        <v>0</v>
      </c>
      <c r="G26" s="58"/>
      <c r="H26" s="56">
        <f>SUM(H19:H25)</f>
        <v>0</v>
      </c>
    </row>
    <row r="27" spans="1:8" ht="19.8" customHeight="1" x14ac:dyDescent="0.3">
      <c r="A27" s="43"/>
      <c r="B27" s="44" t="s">
        <v>33</v>
      </c>
      <c r="C27" s="43" t="s">
        <v>34</v>
      </c>
      <c r="D27" s="45">
        <v>18000</v>
      </c>
      <c r="E27" s="46"/>
      <c r="F27" s="47">
        <f t="shared" ref="F27:F30" si="2">E27*D27</f>
        <v>0</v>
      </c>
      <c r="G27" s="48"/>
      <c r="H27" s="49">
        <f t="shared" ref="H27:H30" si="3">G27*D27</f>
        <v>0</v>
      </c>
    </row>
    <row r="28" spans="1:8" ht="19.8" customHeight="1" x14ac:dyDescent="0.3">
      <c r="A28" s="43"/>
      <c r="B28" s="44" t="s">
        <v>35</v>
      </c>
      <c r="C28" s="43" t="s">
        <v>36</v>
      </c>
      <c r="D28" s="45">
        <v>18000</v>
      </c>
      <c r="E28" s="46"/>
      <c r="F28" s="47">
        <f t="shared" si="2"/>
        <v>0</v>
      </c>
      <c r="G28" s="48"/>
      <c r="H28" s="49">
        <f t="shared" si="3"/>
        <v>0</v>
      </c>
    </row>
    <row r="29" spans="1:8" ht="19.8" customHeight="1" x14ac:dyDescent="0.3">
      <c r="A29" s="43"/>
      <c r="B29" s="44" t="s">
        <v>37</v>
      </c>
      <c r="C29" s="43" t="s">
        <v>34</v>
      </c>
      <c r="D29" s="45">
        <v>5000</v>
      </c>
      <c r="E29" s="46"/>
      <c r="F29" s="47">
        <f t="shared" si="2"/>
        <v>0</v>
      </c>
      <c r="G29" s="48"/>
      <c r="H29" s="49">
        <f t="shared" si="3"/>
        <v>0</v>
      </c>
    </row>
    <row r="30" spans="1:8" ht="19.8" customHeight="1" x14ac:dyDescent="0.3">
      <c r="A30" s="43"/>
      <c r="B30" s="44" t="s">
        <v>38</v>
      </c>
      <c r="C30" s="43" t="s">
        <v>39</v>
      </c>
      <c r="D30" s="45">
        <v>2500</v>
      </c>
      <c r="E30" s="46"/>
      <c r="F30" s="47">
        <f t="shared" si="2"/>
        <v>0</v>
      </c>
      <c r="G30" s="48"/>
      <c r="H30" s="49">
        <f t="shared" si="3"/>
        <v>0</v>
      </c>
    </row>
    <row r="31" spans="1:8" s="57" customFormat="1" ht="19.8" customHeight="1" x14ac:dyDescent="0.3">
      <c r="A31" s="50" t="s">
        <v>40</v>
      </c>
      <c r="B31" s="51" t="s">
        <v>41</v>
      </c>
      <c r="C31" s="51"/>
      <c r="D31" s="56"/>
      <c r="E31" s="55"/>
      <c r="F31" s="56">
        <f>SUM(F27:F30)</f>
        <v>0</v>
      </c>
      <c r="G31" s="58"/>
      <c r="H31" s="56">
        <f>SUM(H27:H30)</f>
        <v>0</v>
      </c>
    </row>
    <row r="32" spans="1:8" ht="19.8" customHeight="1" x14ac:dyDescent="0.3">
      <c r="A32" s="43"/>
      <c r="B32" s="44" t="s">
        <v>42</v>
      </c>
      <c r="C32" s="43" t="s">
        <v>27</v>
      </c>
      <c r="D32" s="45">
        <v>5000</v>
      </c>
      <c r="E32" s="46"/>
      <c r="F32" s="47">
        <f>E32*D32</f>
        <v>0</v>
      </c>
      <c r="G32" s="48"/>
      <c r="H32" s="49">
        <f>G32*D32</f>
        <v>0</v>
      </c>
    </row>
    <row r="33" spans="1:8" ht="19.8" customHeight="1" x14ac:dyDescent="0.3">
      <c r="A33" s="43"/>
      <c r="B33" s="44" t="s">
        <v>43</v>
      </c>
      <c r="C33" s="43" t="s">
        <v>27</v>
      </c>
      <c r="D33" s="45">
        <v>6250</v>
      </c>
      <c r="E33" s="46"/>
      <c r="F33" s="47">
        <f>E33*D33</f>
        <v>0</v>
      </c>
      <c r="G33" s="48"/>
      <c r="H33" s="49">
        <f>G33*D33</f>
        <v>0</v>
      </c>
    </row>
    <row r="34" spans="1:8" ht="19.8" customHeight="1" x14ac:dyDescent="0.3">
      <c r="A34" s="43"/>
      <c r="B34" s="44" t="s">
        <v>44</v>
      </c>
      <c r="C34" s="43" t="s">
        <v>27</v>
      </c>
      <c r="D34" s="45">
        <v>3000</v>
      </c>
      <c r="E34" s="46"/>
      <c r="F34" s="47">
        <f t="shared" ref="F34:F38" si="4">E34*D34</f>
        <v>0</v>
      </c>
      <c r="G34" s="48"/>
      <c r="H34" s="49">
        <f t="shared" ref="H34:H38" si="5">G34*D34</f>
        <v>0</v>
      </c>
    </row>
    <row r="35" spans="1:8" ht="19.8" customHeight="1" x14ac:dyDescent="0.3">
      <c r="A35" s="43"/>
      <c r="B35" s="44" t="s">
        <v>45</v>
      </c>
      <c r="C35" s="43" t="s">
        <v>27</v>
      </c>
      <c r="D35" s="45">
        <v>2000</v>
      </c>
      <c r="E35" s="46"/>
      <c r="F35" s="47">
        <f t="shared" si="4"/>
        <v>0</v>
      </c>
      <c r="G35" s="48"/>
      <c r="H35" s="49">
        <f t="shared" si="5"/>
        <v>0</v>
      </c>
    </row>
    <row r="36" spans="1:8" ht="19.8" customHeight="1" x14ac:dyDescent="0.3">
      <c r="A36" s="43"/>
      <c r="B36" s="44" t="s">
        <v>46</v>
      </c>
      <c r="C36" s="43" t="s">
        <v>27</v>
      </c>
      <c r="D36" s="45">
        <v>8000</v>
      </c>
      <c r="E36" s="46"/>
      <c r="F36" s="47">
        <f t="shared" si="4"/>
        <v>0</v>
      </c>
      <c r="G36" s="48"/>
      <c r="H36" s="49">
        <f t="shared" si="5"/>
        <v>0</v>
      </c>
    </row>
    <row r="37" spans="1:8" ht="19.8" customHeight="1" x14ac:dyDescent="0.3">
      <c r="A37" s="43"/>
      <c r="B37" s="44" t="s">
        <v>47</v>
      </c>
      <c r="C37" s="43" t="s">
        <v>34</v>
      </c>
      <c r="D37" s="45">
        <v>30000</v>
      </c>
      <c r="E37" s="46"/>
      <c r="F37" s="47">
        <f t="shared" si="4"/>
        <v>0</v>
      </c>
      <c r="G37" s="48"/>
      <c r="H37" s="49">
        <f t="shared" si="5"/>
        <v>0</v>
      </c>
    </row>
    <row r="38" spans="1:8" ht="19.8" customHeight="1" x14ac:dyDescent="0.3">
      <c r="A38" s="43"/>
      <c r="B38" s="44" t="s">
        <v>48</v>
      </c>
      <c r="C38" s="43" t="s">
        <v>27</v>
      </c>
      <c r="D38" s="45">
        <v>5000</v>
      </c>
      <c r="E38" s="46"/>
      <c r="F38" s="47">
        <f t="shared" si="4"/>
        <v>0</v>
      </c>
      <c r="G38" s="48"/>
      <c r="H38" s="49">
        <f t="shared" si="5"/>
        <v>0</v>
      </c>
    </row>
    <row r="39" spans="1:8" s="57" customFormat="1" ht="19.8" customHeight="1" x14ac:dyDescent="0.3">
      <c r="A39" s="50" t="s">
        <v>49</v>
      </c>
      <c r="B39" s="51" t="s">
        <v>50</v>
      </c>
      <c r="C39" s="51"/>
      <c r="D39" s="56"/>
      <c r="E39" s="55"/>
      <c r="F39" s="56">
        <f>SUM(F32:F38)</f>
        <v>0</v>
      </c>
      <c r="G39" s="58"/>
      <c r="H39" s="56">
        <f>SUM(H32:H38)</f>
        <v>0</v>
      </c>
    </row>
    <row r="40" spans="1:8" s="57" customFormat="1" ht="19.8" customHeight="1" x14ac:dyDescent="0.3">
      <c r="A40" s="50" t="s">
        <v>51</v>
      </c>
      <c r="B40" s="50" t="s">
        <v>52</v>
      </c>
      <c r="C40" s="50"/>
      <c r="D40" s="52"/>
      <c r="E40" s="59"/>
      <c r="F40" s="52">
        <f>F26+F31+F39</f>
        <v>0</v>
      </c>
      <c r="G40" s="58"/>
      <c r="H40" s="52">
        <f>H26+H31+H39</f>
        <v>0</v>
      </c>
    </row>
    <row r="41" spans="1:8" ht="19.8" customHeight="1" x14ac:dyDescent="0.3">
      <c r="A41" s="43"/>
      <c r="B41" s="44" t="s">
        <v>53</v>
      </c>
      <c r="C41" s="43" t="s">
        <v>54</v>
      </c>
      <c r="D41" s="60">
        <v>1.6</v>
      </c>
      <c r="E41" s="46"/>
      <c r="F41" s="47"/>
      <c r="G41" s="48"/>
      <c r="H41" s="49"/>
    </row>
    <row r="42" spans="1:8" ht="19.8" customHeight="1" x14ac:dyDescent="0.3">
      <c r="A42" s="43"/>
      <c r="B42" s="44" t="s">
        <v>55</v>
      </c>
      <c r="C42" s="43" t="s">
        <v>54</v>
      </c>
      <c r="D42" s="60">
        <v>1.3</v>
      </c>
      <c r="E42" s="46"/>
      <c r="F42" s="47"/>
      <c r="G42" s="48"/>
      <c r="H42" s="49"/>
    </row>
    <row r="43" spans="1:8" ht="19.8" customHeight="1" x14ac:dyDescent="0.3">
      <c r="A43" s="43"/>
      <c r="B43" s="44" t="s">
        <v>56</v>
      </c>
      <c r="C43" s="43" t="s">
        <v>16</v>
      </c>
      <c r="D43" s="45">
        <v>12000</v>
      </c>
      <c r="E43" s="46"/>
      <c r="F43" s="47">
        <f>E43*D43</f>
        <v>0</v>
      </c>
      <c r="G43" s="48"/>
      <c r="H43" s="49">
        <f>G43*D43</f>
        <v>0</v>
      </c>
    </row>
    <row r="44" spans="1:8" ht="19.8" customHeight="1" x14ac:dyDescent="0.3">
      <c r="A44" s="43"/>
      <c r="B44" s="44" t="s">
        <v>57</v>
      </c>
      <c r="C44" s="43" t="s">
        <v>16</v>
      </c>
      <c r="D44" s="45">
        <v>32126</v>
      </c>
      <c r="E44" s="46"/>
      <c r="F44" s="47">
        <f>E44*D44</f>
        <v>0</v>
      </c>
      <c r="G44" s="48">
        <f>212+212+212+212+212+212</f>
        <v>1272</v>
      </c>
      <c r="H44" s="49">
        <f>G44*D44</f>
        <v>40864272</v>
      </c>
    </row>
    <row r="45" spans="1:8" s="57" customFormat="1" ht="19.8" customHeight="1" x14ac:dyDescent="0.3">
      <c r="A45" s="50" t="s">
        <v>58</v>
      </c>
      <c r="B45" s="51" t="s">
        <v>14</v>
      </c>
      <c r="C45" s="50"/>
      <c r="D45" s="52"/>
      <c r="E45" s="53"/>
      <c r="F45" s="54">
        <f>SUM(F41:F44)</f>
        <v>0</v>
      </c>
      <c r="G45" s="55"/>
      <c r="H45" s="56">
        <f>SUM(H41:H44)</f>
        <v>40864272</v>
      </c>
    </row>
    <row r="46" spans="1:8" ht="19.8" customHeight="1" x14ac:dyDescent="0.3">
      <c r="A46" s="43"/>
      <c r="B46" s="44" t="s">
        <v>59</v>
      </c>
      <c r="C46" s="43" t="s">
        <v>24</v>
      </c>
      <c r="D46" s="45">
        <v>800</v>
      </c>
      <c r="E46" s="46"/>
      <c r="F46" s="47">
        <f t="shared" ref="F46:F48" si="6">E46*D46</f>
        <v>0</v>
      </c>
      <c r="G46" s="61"/>
      <c r="H46" s="49">
        <f t="shared" ref="H46:H48" si="7">G46*D46</f>
        <v>0</v>
      </c>
    </row>
    <row r="47" spans="1:8" ht="19.8" customHeight="1" x14ac:dyDescent="0.3">
      <c r="A47" s="43"/>
      <c r="B47" s="44" t="s">
        <v>60</v>
      </c>
      <c r="C47" s="43" t="s">
        <v>24</v>
      </c>
      <c r="D47" s="45">
        <v>800</v>
      </c>
      <c r="E47" s="46"/>
      <c r="F47" s="47">
        <f t="shared" si="6"/>
        <v>0</v>
      </c>
      <c r="G47" s="61"/>
      <c r="H47" s="49">
        <f t="shared" si="7"/>
        <v>0</v>
      </c>
    </row>
    <row r="48" spans="1:8" ht="19.8" customHeight="1" x14ac:dyDescent="0.3">
      <c r="A48" s="43"/>
      <c r="B48" s="44" t="s">
        <v>61</v>
      </c>
      <c r="C48" s="43" t="s">
        <v>62</v>
      </c>
      <c r="D48" s="45">
        <v>800</v>
      </c>
      <c r="E48" s="46"/>
      <c r="F48" s="47">
        <f t="shared" si="6"/>
        <v>0</v>
      </c>
      <c r="G48" s="61"/>
      <c r="H48" s="49">
        <f t="shared" si="7"/>
        <v>0</v>
      </c>
    </row>
    <row r="49" spans="1:8" s="57" customFormat="1" ht="19.8" customHeight="1" x14ac:dyDescent="0.3">
      <c r="A49" s="50" t="s">
        <v>63</v>
      </c>
      <c r="B49" s="51" t="s">
        <v>64</v>
      </c>
      <c r="C49" s="51"/>
      <c r="D49" s="56"/>
      <c r="E49" s="55"/>
      <c r="F49" s="56">
        <f>SUM(F46:F48)</f>
        <v>0</v>
      </c>
      <c r="G49" s="58"/>
      <c r="H49" s="56">
        <f>SUM(H46:H48)</f>
        <v>0</v>
      </c>
    </row>
    <row r="50" spans="1:8" s="66" customFormat="1" ht="19.8" customHeight="1" x14ac:dyDescent="0.3">
      <c r="A50" s="62"/>
      <c r="B50" s="63" t="s">
        <v>65</v>
      </c>
      <c r="C50" s="62" t="s">
        <v>66</v>
      </c>
      <c r="D50" s="64">
        <v>25000</v>
      </c>
      <c r="E50" s="65"/>
      <c r="F50" s="64">
        <f>E50*D50</f>
        <v>0</v>
      </c>
      <c r="G50" s="65"/>
      <c r="H50" s="64">
        <f>G50*D50</f>
        <v>0</v>
      </c>
    </row>
    <row r="51" spans="1:8" s="66" customFormat="1" ht="19.8" customHeight="1" x14ac:dyDescent="0.3">
      <c r="A51" s="62"/>
      <c r="B51" s="63" t="s">
        <v>67</v>
      </c>
      <c r="C51" s="62" t="s">
        <v>66</v>
      </c>
      <c r="D51" s="64">
        <v>40000</v>
      </c>
      <c r="E51" s="65"/>
      <c r="F51" s="64">
        <f t="shared" ref="F51:F54" si="8">E51*D51</f>
        <v>0</v>
      </c>
      <c r="G51" s="65"/>
      <c r="H51" s="64">
        <f t="shared" ref="H51:H54" si="9">G51*D51</f>
        <v>0</v>
      </c>
    </row>
    <row r="52" spans="1:8" s="66" customFormat="1" ht="19.8" customHeight="1" x14ac:dyDescent="0.3">
      <c r="A52" s="62"/>
      <c r="B52" s="63" t="s">
        <v>68</v>
      </c>
      <c r="C52" s="62" t="s">
        <v>66</v>
      </c>
      <c r="D52" s="64">
        <v>800000</v>
      </c>
      <c r="E52" s="65"/>
      <c r="F52" s="64">
        <f t="shared" si="8"/>
        <v>0</v>
      </c>
      <c r="G52" s="65"/>
      <c r="H52" s="64">
        <f t="shared" si="9"/>
        <v>0</v>
      </c>
    </row>
    <row r="53" spans="1:8" s="66" customFormat="1" ht="19.8" customHeight="1" x14ac:dyDescent="0.3">
      <c r="A53" s="62"/>
      <c r="B53" s="63" t="s">
        <v>69</v>
      </c>
      <c r="C53" s="62" t="s">
        <v>70</v>
      </c>
      <c r="D53" s="64">
        <v>1000000</v>
      </c>
      <c r="E53" s="65"/>
      <c r="F53" s="64">
        <f t="shared" si="8"/>
        <v>0</v>
      </c>
      <c r="G53" s="65"/>
      <c r="H53" s="64">
        <f t="shared" si="9"/>
        <v>0</v>
      </c>
    </row>
    <row r="54" spans="1:8" s="66" customFormat="1" ht="19.8" customHeight="1" x14ac:dyDescent="0.3">
      <c r="A54" s="62"/>
      <c r="B54" s="63" t="s">
        <v>71</v>
      </c>
      <c r="C54" s="62" t="s">
        <v>66</v>
      </c>
      <c r="D54" s="64">
        <v>800</v>
      </c>
      <c r="E54" s="65"/>
      <c r="F54" s="64">
        <f t="shared" si="8"/>
        <v>0</v>
      </c>
      <c r="G54" s="65"/>
      <c r="H54" s="64">
        <f t="shared" si="9"/>
        <v>0</v>
      </c>
    </row>
    <row r="55" spans="1:8" s="57" customFormat="1" ht="19.8" customHeight="1" x14ac:dyDescent="0.3">
      <c r="A55" s="50" t="s">
        <v>72</v>
      </c>
      <c r="B55" s="51" t="s">
        <v>73</v>
      </c>
      <c r="C55" s="51"/>
      <c r="D55" s="56"/>
      <c r="E55" s="55"/>
      <c r="F55" s="56">
        <f>SUM(F50:F54)</f>
        <v>0</v>
      </c>
      <c r="G55" s="55"/>
      <c r="H55" s="56">
        <f>SUM(H50:H54)</f>
        <v>0</v>
      </c>
    </row>
    <row r="56" spans="1:8" s="57" customFormat="1" ht="19.8" customHeight="1" x14ac:dyDescent="0.3">
      <c r="A56" s="50" t="s">
        <v>74</v>
      </c>
      <c r="B56" s="50" t="s">
        <v>75</v>
      </c>
      <c r="C56" s="50"/>
      <c r="D56" s="52"/>
      <c r="E56" s="59"/>
      <c r="F56" s="52">
        <f>F15+SUM(F40:F44)+SUM(F49:F49)+F17+F55</f>
        <v>0</v>
      </c>
      <c r="G56" s="52"/>
      <c r="H56" s="52">
        <f t="shared" ref="H56" si="10">H15+SUM(H40:H44)+SUM(H49:H49)+H17+H55</f>
        <v>40864272</v>
      </c>
    </row>
    <row r="57" spans="1:8" ht="19.8" customHeight="1" x14ac:dyDescent="0.3">
      <c r="A57" s="43"/>
      <c r="B57" s="44" t="s">
        <v>76</v>
      </c>
      <c r="C57" s="43" t="s">
        <v>27</v>
      </c>
      <c r="D57" s="45"/>
      <c r="E57" s="46"/>
      <c r="F57" s="47"/>
      <c r="G57" s="48"/>
      <c r="H57" s="49"/>
    </row>
    <row r="58" spans="1:8" ht="19.8" customHeight="1" x14ac:dyDescent="0.3">
      <c r="A58" s="43"/>
      <c r="B58" s="44" t="s">
        <v>77</v>
      </c>
      <c r="C58" s="43" t="s">
        <v>27</v>
      </c>
      <c r="D58" s="45"/>
      <c r="E58" s="46"/>
      <c r="F58" s="47"/>
      <c r="G58" s="48"/>
      <c r="H58" s="49"/>
    </row>
    <row r="59" spans="1:8" ht="19.8" customHeight="1" x14ac:dyDescent="0.3">
      <c r="A59" s="43"/>
      <c r="B59" s="44" t="s">
        <v>78</v>
      </c>
      <c r="C59" s="43" t="s">
        <v>27</v>
      </c>
      <c r="D59" s="45"/>
      <c r="E59" s="46"/>
      <c r="F59" s="47"/>
      <c r="G59" s="48"/>
      <c r="H59" s="49"/>
    </row>
    <row r="60" spans="1:8" ht="19.8" customHeight="1" x14ac:dyDescent="0.3">
      <c r="A60" s="43"/>
      <c r="B60" s="44" t="s">
        <v>79</v>
      </c>
      <c r="C60" s="43" t="s">
        <v>27</v>
      </c>
      <c r="D60" s="45"/>
      <c r="E60" s="46"/>
      <c r="F60" s="47"/>
      <c r="G60" s="48"/>
      <c r="H60" s="49"/>
    </row>
    <row r="61" spans="1:8" ht="19.8" customHeight="1" x14ac:dyDescent="0.3">
      <c r="A61" s="43"/>
      <c r="B61" s="44" t="s">
        <v>80</v>
      </c>
      <c r="C61" s="43" t="s">
        <v>27</v>
      </c>
      <c r="D61" s="45"/>
      <c r="E61" s="46"/>
      <c r="F61" s="47"/>
      <c r="G61" s="48"/>
      <c r="H61" s="49"/>
    </row>
    <row r="62" spans="1:8" ht="19.8" customHeight="1" x14ac:dyDescent="0.3">
      <c r="A62" s="43"/>
      <c r="B62" s="44" t="s">
        <v>81</v>
      </c>
      <c r="C62" s="43" t="s">
        <v>27</v>
      </c>
      <c r="D62" s="45"/>
      <c r="E62" s="46"/>
      <c r="F62" s="47"/>
      <c r="G62" s="48">
        <f>35</f>
        <v>35</v>
      </c>
      <c r="H62" s="49">
        <f>1168027-100000-6000-200+15+1</f>
        <v>1061843</v>
      </c>
    </row>
    <row r="63" spans="1:8" ht="19.8" customHeight="1" x14ac:dyDescent="0.3">
      <c r="A63" s="43"/>
      <c r="B63" s="44" t="s">
        <v>82</v>
      </c>
      <c r="C63" s="43" t="s">
        <v>27</v>
      </c>
      <c r="D63" s="45"/>
      <c r="E63" s="46"/>
      <c r="F63" s="47"/>
      <c r="G63" s="48"/>
      <c r="H63" s="49"/>
    </row>
    <row r="64" spans="1:8" ht="19.8" customHeight="1" x14ac:dyDescent="0.3">
      <c r="A64" s="43"/>
      <c r="B64" s="44" t="s">
        <v>83</v>
      </c>
      <c r="C64" s="43" t="s">
        <v>27</v>
      </c>
      <c r="D64" s="45"/>
      <c r="E64" s="46"/>
      <c r="F64" s="47"/>
      <c r="G64" s="48"/>
      <c r="H64" s="49"/>
    </row>
    <row r="65" spans="1:8" ht="19.8" customHeight="1" x14ac:dyDescent="0.3">
      <c r="A65" s="43"/>
      <c r="B65" s="44" t="s">
        <v>84</v>
      </c>
      <c r="C65" s="43" t="s">
        <v>27</v>
      </c>
      <c r="D65" s="45"/>
      <c r="E65" s="46"/>
      <c r="F65" s="47"/>
      <c r="G65" s="48"/>
      <c r="H65" s="49"/>
    </row>
    <row r="66" spans="1:8" ht="19.8" customHeight="1" x14ac:dyDescent="0.3">
      <c r="A66" s="43"/>
      <c r="B66" s="44" t="s">
        <v>85</v>
      </c>
      <c r="C66" s="43" t="s">
        <v>27</v>
      </c>
      <c r="D66" s="45"/>
      <c r="E66" s="46"/>
      <c r="F66" s="47"/>
      <c r="G66" s="48"/>
      <c r="H66" s="49"/>
    </row>
    <row r="67" spans="1:8" ht="19.8" customHeight="1" x14ac:dyDescent="0.3">
      <c r="A67" s="43"/>
      <c r="B67" s="44" t="s">
        <v>86</v>
      </c>
      <c r="C67" s="43" t="s">
        <v>27</v>
      </c>
      <c r="D67" s="45"/>
      <c r="E67" s="46"/>
      <c r="F67" s="47"/>
      <c r="G67" s="48"/>
      <c r="H67" s="49"/>
    </row>
    <row r="68" spans="1:8" ht="19.8" customHeight="1" x14ac:dyDescent="0.3">
      <c r="A68" s="43"/>
      <c r="B68" s="44" t="s">
        <v>87</v>
      </c>
      <c r="C68" s="43" t="s">
        <v>27</v>
      </c>
      <c r="D68" s="45"/>
      <c r="E68" s="46"/>
      <c r="F68" s="47"/>
      <c r="G68" s="48"/>
      <c r="H68" s="49"/>
    </row>
    <row r="69" spans="1:8" ht="19.8" customHeight="1" x14ac:dyDescent="0.3">
      <c r="A69" s="43"/>
      <c r="B69" s="44" t="s">
        <v>88</v>
      </c>
      <c r="C69" s="43" t="s">
        <v>27</v>
      </c>
      <c r="D69" s="45"/>
      <c r="E69" s="46"/>
      <c r="F69" s="47"/>
      <c r="G69" s="48"/>
      <c r="H69" s="49"/>
    </row>
    <row r="70" spans="1:8" s="57" customFormat="1" ht="19.8" customHeight="1" x14ac:dyDescent="0.3">
      <c r="A70" s="50" t="s">
        <v>89</v>
      </c>
      <c r="B70" s="51" t="s">
        <v>90</v>
      </c>
      <c r="C70" s="51"/>
      <c r="D70" s="56"/>
      <c r="E70" s="55"/>
      <c r="F70" s="56">
        <f>SUM(F57:F69)</f>
        <v>0</v>
      </c>
      <c r="G70" s="55"/>
      <c r="H70" s="56">
        <f>SUM(H57:H69)</f>
        <v>1061843</v>
      </c>
    </row>
    <row r="71" spans="1:8" ht="19.8" customHeight="1" x14ac:dyDescent="0.3">
      <c r="A71" s="43"/>
      <c r="B71" s="44" t="s">
        <v>91</v>
      </c>
      <c r="C71" s="43" t="s">
        <v>92</v>
      </c>
      <c r="D71" s="45">
        <v>36000</v>
      </c>
      <c r="E71" s="46">
        <v>4</v>
      </c>
      <c r="F71" s="47">
        <f>E71*D71</f>
        <v>144000</v>
      </c>
      <c r="G71" s="48">
        <f>4+4</f>
        <v>8</v>
      </c>
      <c r="H71" s="49">
        <f>G71*D71</f>
        <v>288000</v>
      </c>
    </row>
    <row r="72" spans="1:8" ht="19.8" customHeight="1" x14ac:dyDescent="0.3">
      <c r="A72" s="43"/>
      <c r="B72" s="44" t="s">
        <v>93</v>
      </c>
      <c r="C72" s="43" t="s">
        <v>94</v>
      </c>
      <c r="D72" s="45">
        <v>25000</v>
      </c>
      <c r="E72" s="46">
        <v>24</v>
      </c>
      <c r="F72" s="47">
        <f>E72*D72</f>
        <v>600000</v>
      </c>
      <c r="G72" s="48">
        <f>24+24</f>
        <v>48</v>
      </c>
      <c r="H72" s="49">
        <f>G72*D72</f>
        <v>1200000</v>
      </c>
    </row>
    <row r="73" spans="1:8" ht="19.8" customHeight="1" x14ac:dyDescent="0.3">
      <c r="A73" s="43"/>
      <c r="B73" s="44" t="s">
        <v>95</v>
      </c>
      <c r="C73" s="43" t="s">
        <v>94</v>
      </c>
      <c r="D73" s="45">
        <v>45000</v>
      </c>
      <c r="E73" s="46">
        <v>24</v>
      </c>
      <c r="F73" s="47">
        <f>E73*D73</f>
        <v>1080000</v>
      </c>
      <c r="G73" s="48">
        <f>24+24</f>
        <v>48</v>
      </c>
      <c r="H73" s="49">
        <f>G73*D73</f>
        <v>2160000</v>
      </c>
    </row>
    <row r="74" spans="1:8" ht="19.8" customHeight="1" x14ac:dyDescent="0.3">
      <c r="A74" s="43"/>
      <c r="B74" s="44" t="s">
        <v>96</v>
      </c>
      <c r="C74" s="43" t="s">
        <v>97</v>
      </c>
      <c r="D74" s="45"/>
      <c r="E74" s="46"/>
      <c r="F74" s="47"/>
      <c r="G74" s="48"/>
      <c r="H74" s="49"/>
    </row>
    <row r="75" spans="1:8" ht="19.8" customHeight="1" x14ac:dyDescent="0.3">
      <c r="A75" s="43"/>
      <c r="B75" s="44" t="s">
        <v>98</v>
      </c>
      <c r="C75" s="43" t="s">
        <v>97</v>
      </c>
      <c r="D75" s="45"/>
      <c r="E75" s="46"/>
      <c r="F75" s="47"/>
      <c r="G75" s="48"/>
      <c r="H75" s="49"/>
    </row>
    <row r="76" spans="1:8" ht="19.8" customHeight="1" x14ac:dyDescent="0.3">
      <c r="A76" s="43"/>
      <c r="B76" s="44" t="s">
        <v>99</v>
      </c>
      <c r="C76" s="43" t="s">
        <v>97</v>
      </c>
      <c r="D76" s="45"/>
      <c r="E76" s="46"/>
      <c r="F76" s="47"/>
      <c r="G76" s="48"/>
      <c r="H76" s="49"/>
    </row>
    <row r="77" spans="1:8" ht="19.8" customHeight="1" x14ac:dyDescent="0.3">
      <c r="A77" s="43"/>
      <c r="B77" s="44" t="s">
        <v>100</v>
      </c>
      <c r="C77" s="43" t="s">
        <v>97</v>
      </c>
      <c r="D77" s="45"/>
      <c r="E77" s="46"/>
      <c r="F77" s="47">
        <v>5500000</v>
      </c>
      <c r="G77" s="48"/>
      <c r="H77" s="49">
        <v>5500000</v>
      </c>
    </row>
    <row r="78" spans="1:8" s="57" customFormat="1" ht="19.8" customHeight="1" x14ac:dyDescent="0.3">
      <c r="A78" s="50" t="s">
        <v>101</v>
      </c>
      <c r="B78" s="51" t="s">
        <v>102</v>
      </c>
      <c r="C78" s="50"/>
      <c r="D78" s="52"/>
      <c r="E78" s="53"/>
      <c r="F78" s="54">
        <f>SUM(F71:F77)</f>
        <v>7324000</v>
      </c>
      <c r="G78" s="55"/>
      <c r="H78" s="56">
        <f>SUM(H71:H77)</f>
        <v>9148000</v>
      </c>
    </row>
    <row r="79" spans="1:8" s="57" customFormat="1" ht="19.8" customHeight="1" x14ac:dyDescent="0.3">
      <c r="A79" s="50" t="s">
        <v>103</v>
      </c>
      <c r="B79" s="50" t="s">
        <v>104</v>
      </c>
      <c r="C79" s="50" t="s">
        <v>97</v>
      </c>
      <c r="D79" s="52"/>
      <c r="E79" s="53"/>
      <c r="F79" s="52">
        <f>F78+F70</f>
        <v>7324000</v>
      </c>
      <c r="G79" s="59"/>
      <c r="H79" s="52">
        <f>H78+H70</f>
        <v>10209843</v>
      </c>
    </row>
    <row r="80" spans="1:8" s="57" customFormat="1" ht="19.8" customHeight="1" x14ac:dyDescent="0.3">
      <c r="A80" s="50" t="s">
        <v>105</v>
      </c>
      <c r="B80" s="50" t="s">
        <v>106</v>
      </c>
      <c r="C80" s="50" t="s">
        <v>97</v>
      </c>
      <c r="D80" s="52"/>
      <c r="E80" s="53"/>
      <c r="F80" s="52">
        <f>F79+F56</f>
        <v>7324000</v>
      </c>
      <c r="G80" s="59"/>
      <c r="H80" s="52">
        <f>H79+H56</f>
        <v>51074115</v>
      </c>
    </row>
    <row r="81" spans="1:8" s="57" customFormat="1" ht="19.8" customHeight="1" x14ac:dyDescent="0.3">
      <c r="A81" s="50" t="s">
        <v>107</v>
      </c>
      <c r="B81" s="51" t="s">
        <v>108</v>
      </c>
      <c r="C81" s="50" t="s">
        <v>54</v>
      </c>
      <c r="D81" s="52"/>
      <c r="E81" s="53"/>
      <c r="F81" s="52"/>
      <c r="G81" s="59"/>
      <c r="H81" s="56"/>
    </row>
    <row r="82" spans="1:8" s="57" customFormat="1" ht="19.8" customHeight="1" x14ac:dyDescent="0.3">
      <c r="A82" s="50" t="s">
        <v>109</v>
      </c>
      <c r="B82" s="51" t="s">
        <v>110</v>
      </c>
      <c r="C82" s="50" t="s">
        <v>54</v>
      </c>
      <c r="D82" s="52"/>
      <c r="E82" s="59"/>
      <c r="F82" s="52">
        <f>F80*0.1</f>
        <v>732400</v>
      </c>
      <c r="G82" s="59"/>
      <c r="H82" s="56">
        <f>H80*0.1</f>
        <v>5107411.5</v>
      </c>
    </row>
    <row r="83" spans="1:8" s="57" customFormat="1" ht="19.8" customHeight="1" x14ac:dyDescent="0.3">
      <c r="A83" s="50" t="s">
        <v>111</v>
      </c>
      <c r="B83" s="50" t="s">
        <v>112</v>
      </c>
      <c r="C83" s="50" t="s">
        <v>97</v>
      </c>
      <c r="D83" s="52"/>
      <c r="E83" s="53"/>
      <c r="F83" s="52">
        <f>F80+F81+F82</f>
        <v>8056400</v>
      </c>
      <c r="G83" s="59"/>
      <c r="H83" s="52">
        <f>H80+H81+H82</f>
        <v>56181526.5</v>
      </c>
    </row>
    <row r="84" spans="1:8" s="68" customFormat="1" ht="14.4" x14ac:dyDescent="0.3">
      <c r="A84" s="67"/>
      <c r="D84" s="69"/>
      <c r="E84" s="70"/>
      <c r="F84" s="69"/>
      <c r="G84" s="71"/>
      <c r="H84" s="69"/>
    </row>
    <row r="85" spans="1:8" s="74" customFormat="1" ht="15" x14ac:dyDescent="0.3">
      <c r="A85" s="72"/>
      <c r="B85" s="73" t="s">
        <v>113</v>
      </c>
      <c r="C85" s="73"/>
      <c r="E85" s="75"/>
      <c r="F85" s="76" t="s">
        <v>114</v>
      </c>
      <c r="G85" s="76"/>
      <c r="H85" s="76"/>
    </row>
    <row r="86" spans="1:8" s="81" customFormat="1" ht="13.8" x14ac:dyDescent="0.3">
      <c r="A86" s="77"/>
      <c r="B86" s="78"/>
      <c r="C86" s="78"/>
      <c r="D86" s="79"/>
      <c r="E86" s="80"/>
      <c r="F86" s="79"/>
      <c r="G86" s="80"/>
      <c r="H86" s="79"/>
    </row>
    <row r="87" spans="1:8" s="81" customFormat="1" ht="13.8" x14ac:dyDescent="0.3">
      <c r="A87" s="77"/>
      <c r="B87" s="78" t="s">
        <v>115</v>
      </c>
      <c r="C87" s="82"/>
      <c r="D87" s="79"/>
      <c r="E87" s="80"/>
      <c r="F87" s="79" t="s">
        <v>116</v>
      </c>
      <c r="G87" s="80"/>
      <c r="H87" s="79"/>
    </row>
    <row r="88" spans="1:8" s="81" customFormat="1" ht="13.8" x14ac:dyDescent="0.3">
      <c r="A88" s="77"/>
      <c r="B88" s="78"/>
      <c r="C88" s="78"/>
      <c r="D88" s="79"/>
      <c r="E88" s="80"/>
      <c r="F88" s="79"/>
      <c r="G88" s="80"/>
      <c r="H88" s="79"/>
    </row>
    <row r="89" spans="1:8" s="81" customFormat="1" ht="14.4" customHeight="1" x14ac:dyDescent="0.25">
      <c r="A89" s="77"/>
      <c r="B89" s="78"/>
      <c r="C89" s="78"/>
      <c r="D89" s="83" t="s">
        <v>117</v>
      </c>
      <c r="E89" s="80"/>
      <c r="F89" s="79"/>
      <c r="G89" s="80"/>
      <c r="H89" s="84" t="s">
        <v>118</v>
      </c>
    </row>
    <row r="90" spans="1:8" s="81" customFormat="1" ht="13.8" x14ac:dyDescent="0.25">
      <c r="A90" s="77"/>
      <c r="B90" s="78"/>
      <c r="C90" s="85"/>
      <c r="D90" s="86"/>
      <c r="E90" s="80"/>
      <c r="F90" s="79"/>
      <c r="G90" s="80"/>
      <c r="H90" s="83"/>
    </row>
    <row r="91" spans="1:8" s="81" customFormat="1" ht="15" x14ac:dyDescent="0.3">
      <c r="A91" s="77"/>
      <c r="B91" s="72" t="s">
        <v>119</v>
      </c>
      <c r="C91" s="72"/>
      <c r="D91" s="87"/>
      <c r="E91" s="80"/>
      <c r="F91" s="79" t="s">
        <v>120</v>
      </c>
      <c r="G91" s="80"/>
      <c r="H91" s="83"/>
    </row>
    <row r="92" spans="1:8" s="81" customFormat="1" ht="13.8" x14ac:dyDescent="0.3">
      <c r="A92" s="77"/>
      <c r="B92" s="78"/>
      <c r="D92" s="88"/>
      <c r="E92" s="80"/>
      <c r="F92" s="79"/>
      <c r="G92" s="80"/>
      <c r="H92" s="83"/>
    </row>
    <row r="93" spans="1:8" s="81" customFormat="1" ht="13.8" x14ac:dyDescent="0.3">
      <c r="A93" s="88"/>
      <c r="B93" s="78" t="s">
        <v>121</v>
      </c>
      <c r="D93" s="88"/>
      <c r="E93" s="80"/>
      <c r="F93" s="79"/>
      <c r="G93" s="80"/>
      <c r="H93" s="83" t="s">
        <v>122</v>
      </c>
    </row>
    <row r="94" spans="1:8" s="88" customFormat="1" ht="13.8" x14ac:dyDescent="0.25">
      <c r="B94" s="81"/>
      <c r="C94" s="89"/>
      <c r="D94" s="86"/>
      <c r="E94" s="80"/>
      <c r="F94" s="79"/>
      <c r="G94" s="80"/>
      <c r="H94" s="84"/>
    </row>
    <row r="95" spans="1:8" s="90" customFormat="1" ht="15" x14ac:dyDescent="0.3">
      <c r="B95" s="81"/>
      <c r="C95" s="81"/>
      <c r="D95" s="83" t="s">
        <v>117</v>
      </c>
      <c r="E95" s="91"/>
      <c r="F95" s="87"/>
      <c r="G95" s="91"/>
      <c r="H95" s="92"/>
    </row>
    <row r="96" spans="1:8" s="88" customFormat="1" ht="13.8" x14ac:dyDescent="0.3">
      <c r="B96" s="81"/>
      <c r="C96" s="81"/>
      <c r="D96" s="79"/>
      <c r="E96" s="80"/>
      <c r="F96" s="79"/>
      <c r="G96" s="80"/>
      <c r="H96" s="83"/>
    </row>
    <row r="97" spans="1:8" s="88" customFormat="1" ht="13.8" x14ac:dyDescent="0.3">
      <c r="B97" s="81" t="s">
        <v>123</v>
      </c>
      <c r="C97" s="81"/>
      <c r="D97" s="79"/>
      <c r="E97" s="80"/>
      <c r="F97" s="79"/>
      <c r="G97" s="80"/>
      <c r="H97" s="83"/>
    </row>
    <row r="98" spans="1:8" s="88" customFormat="1" ht="13.8" x14ac:dyDescent="0.3">
      <c r="B98" s="81"/>
      <c r="C98" s="81"/>
      <c r="D98" s="79"/>
      <c r="E98" s="80"/>
      <c r="F98" s="79"/>
      <c r="G98" s="80"/>
      <c r="H98" s="83"/>
    </row>
    <row r="99" spans="1:8" s="88" customFormat="1" ht="13.8" x14ac:dyDescent="0.3">
      <c r="B99" s="81"/>
      <c r="C99" s="81"/>
      <c r="D99" s="83" t="s">
        <v>124</v>
      </c>
      <c r="E99" s="93"/>
      <c r="F99" s="79"/>
      <c r="G99" s="80"/>
      <c r="H99" s="94"/>
    </row>
    <row r="100" spans="1:8" s="81" customFormat="1" ht="13.8" x14ac:dyDescent="0.3">
      <c r="A100" s="88"/>
      <c r="D100" s="79"/>
      <c r="E100" s="93"/>
      <c r="F100" s="79"/>
      <c r="G100" s="80"/>
      <c r="H100" s="79"/>
    </row>
    <row r="101" spans="1:8" s="81" customFormat="1" ht="13.8" x14ac:dyDescent="0.3">
      <c r="A101" s="88"/>
      <c r="D101" s="79"/>
      <c r="E101" s="93"/>
      <c r="F101" s="79"/>
      <c r="G101" s="80"/>
      <c r="H101" s="79"/>
    </row>
    <row r="102" spans="1:8" s="81" customFormat="1" ht="13.8" x14ac:dyDescent="0.3">
      <c r="A102" s="88"/>
      <c r="D102" s="79"/>
      <c r="E102" s="93"/>
      <c r="F102" s="79"/>
      <c r="G102" s="80"/>
      <c r="H102" s="79"/>
    </row>
    <row r="103" spans="1:8" s="81" customFormat="1" ht="13.8" x14ac:dyDescent="0.3">
      <c r="A103" s="88"/>
      <c r="D103" s="83"/>
      <c r="E103" s="93"/>
      <c r="F103" s="79"/>
      <c r="G103" s="80"/>
      <c r="H103" s="79"/>
    </row>
    <row r="114" spans="8:8" x14ac:dyDescent="0.3">
      <c r="H114" s="95"/>
    </row>
  </sheetData>
  <mergeCells count="10">
    <mergeCell ref="B85:C85"/>
    <mergeCell ref="F85:H85"/>
    <mergeCell ref="A5:H5"/>
    <mergeCell ref="A6:H6"/>
    <mergeCell ref="A12:A13"/>
    <mergeCell ref="B12:B13"/>
    <mergeCell ref="C12:C13"/>
    <mergeCell ref="D12:D13"/>
    <mergeCell ref="E12:F12"/>
    <mergeCell ref="G12:H12"/>
  </mergeCells>
  <printOptions horizontalCentered="1"/>
  <pageMargins left="1.1811023622047245" right="0.59055118110236227" top="0.78740157480314965" bottom="0.78740157480314965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2023-10-26T08:56:18Z</dcterms:created>
  <dcterms:modified xsi:type="dcterms:W3CDTF">2023-10-26T08:56:36Z</dcterms:modified>
</cp:coreProperties>
</file>