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\Загал-Уул-50 төсөл\Гүйцэтгэл\"/>
    </mc:Choice>
  </mc:AlternateContent>
  <xr:revisionPtr revIDLastSave="0" documentId="13_ncr:1_{0E579365-85BF-48DF-892E-318987DB9ADE}" xr6:coauthVersionLast="47" xr6:coauthVersionMax="47" xr10:uidLastSave="{00000000-0000-0000-0000-000000000000}"/>
  <bookViews>
    <workbookView xWindow="-120" yWindow="-120" windowWidth="20730" windowHeight="11160" activeTab="9" xr2:uid="{00000000-000D-0000-FFFF-FFFF00000000}"/>
  </bookViews>
  <sheets>
    <sheet name="1 сар" sheetId="58" r:id="rId1"/>
    <sheet name="2 сар" sheetId="59" r:id="rId2"/>
    <sheet name="3 сар" sheetId="60" r:id="rId3"/>
    <sheet name="4 сар" sheetId="61" r:id="rId4"/>
    <sheet name="5 сар" sheetId="62" r:id="rId5"/>
    <sheet name="6сар" sheetId="63" r:id="rId6"/>
    <sheet name="7 сар" sheetId="64" r:id="rId7"/>
    <sheet name="8 сар" sheetId="65" r:id="rId8"/>
    <sheet name="9 сар" sheetId="66" r:id="rId9"/>
    <sheet name="10 сар" sheetId="67" r:id="rId10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3" i="67" l="1"/>
  <c r="F53" i="67"/>
  <c r="H86" i="67"/>
  <c r="F86" i="67"/>
  <c r="H84" i="67"/>
  <c r="H89" i="67" s="1"/>
  <c r="F84" i="67"/>
  <c r="F89" i="67" s="1"/>
  <c r="H82" i="67"/>
  <c r="F82" i="67"/>
  <c r="H81" i="67"/>
  <c r="F81" i="67"/>
  <c r="H80" i="67"/>
  <c r="F80" i="67"/>
  <c r="H79" i="67"/>
  <c r="F79" i="67"/>
  <c r="H78" i="67"/>
  <c r="F78" i="67"/>
  <c r="H77" i="67"/>
  <c r="F77" i="67"/>
  <c r="H76" i="67"/>
  <c r="F76" i="67"/>
  <c r="H75" i="67"/>
  <c r="F75" i="67"/>
  <c r="H74" i="67"/>
  <c r="F74" i="67"/>
  <c r="H73" i="67"/>
  <c r="F73" i="67"/>
  <c r="H72" i="67"/>
  <c r="F72" i="67"/>
  <c r="H71" i="67"/>
  <c r="F71" i="67"/>
  <c r="H70" i="67"/>
  <c r="H83" i="67" s="1"/>
  <c r="F70" i="67"/>
  <c r="F83" i="67" s="1"/>
  <c r="F90" i="67" s="1"/>
  <c r="H67" i="67"/>
  <c r="F67" i="67"/>
  <c r="H66" i="67"/>
  <c r="F66" i="67"/>
  <c r="H65" i="67"/>
  <c r="F65" i="67"/>
  <c r="H64" i="67"/>
  <c r="H68" i="67" s="1"/>
  <c r="F64" i="67"/>
  <c r="F68" i="67" s="1"/>
  <c r="H60" i="67"/>
  <c r="F60" i="67"/>
  <c r="H59" i="67"/>
  <c r="F59" i="67"/>
  <c r="H58" i="67"/>
  <c r="H61" i="67" s="1"/>
  <c r="F58" i="67"/>
  <c r="F61" i="67" s="1"/>
  <c r="H56" i="67"/>
  <c r="F56" i="67"/>
  <c r="H54" i="67"/>
  <c r="F54" i="67"/>
  <c r="H52" i="67"/>
  <c r="H57" i="67" s="1"/>
  <c r="F52" i="67"/>
  <c r="F57" i="67" s="1"/>
  <c r="H49" i="67"/>
  <c r="F49" i="67"/>
  <c r="H48" i="67"/>
  <c r="F48" i="67"/>
  <c r="H47" i="67"/>
  <c r="F47" i="67"/>
  <c r="H46" i="67"/>
  <c r="F46" i="67"/>
  <c r="H45" i="67"/>
  <c r="F45" i="67"/>
  <c r="H44" i="67"/>
  <c r="F44" i="67"/>
  <c r="H43" i="67"/>
  <c r="F43" i="67"/>
  <c r="H42" i="67"/>
  <c r="F42" i="67"/>
  <c r="H41" i="67"/>
  <c r="F41" i="67"/>
  <c r="H40" i="67"/>
  <c r="F40" i="67"/>
  <c r="H39" i="67"/>
  <c r="F39" i="67"/>
  <c r="H38" i="67"/>
  <c r="H50" i="67" s="1"/>
  <c r="F38" i="67"/>
  <c r="F50" i="67" s="1"/>
  <c r="H36" i="67"/>
  <c r="F36" i="67"/>
  <c r="H35" i="67"/>
  <c r="F35" i="67"/>
  <c r="H34" i="67"/>
  <c r="F34" i="67"/>
  <c r="H33" i="67"/>
  <c r="H37" i="67" s="1"/>
  <c r="F33" i="67"/>
  <c r="F37" i="67" s="1"/>
  <c r="H30" i="67"/>
  <c r="F30" i="67"/>
  <c r="H29" i="67"/>
  <c r="F29" i="67"/>
  <c r="H28" i="67"/>
  <c r="F28" i="67"/>
  <c r="H26" i="67"/>
  <c r="F26" i="67"/>
  <c r="H25" i="67"/>
  <c r="F25" i="67"/>
  <c r="H24" i="67"/>
  <c r="H32" i="67" s="1"/>
  <c r="H51" i="67" s="1"/>
  <c r="H69" i="67" s="1"/>
  <c r="F24" i="67"/>
  <c r="F32" i="67" s="1"/>
  <c r="F51" i="67" s="1"/>
  <c r="F69" i="67" s="1"/>
  <c r="H50" i="66"/>
  <c r="F50" i="66"/>
  <c r="H50" i="63"/>
  <c r="I50" i="63"/>
  <c r="F50" i="63"/>
  <c r="H86" i="66"/>
  <c r="F86" i="66"/>
  <c r="H84" i="66"/>
  <c r="H89" i="66" s="1"/>
  <c r="F84" i="66"/>
  <c r="F89" i="66" s="1"/>
  <c r="H82" i="66"/>
  <c r="F82" i="66"/>
  <c r="H81" i="66"/>
  <c r="F81" i="66"/>
  <c r="H80" i="66"/>
  <c r="F80" i="66"/>
  <c r="H79" i="66"/>
  <c r="F79" i="66"/>
  <c r="H78" i="66"/>
  <c r="F78" i="66"/>
  <c r="H77" i="66"/>
  <c r="F77" i="66"/>
  <c r="H76" i="66"/>
  <c r="F76" i="66"/>
  <c r="H75" i="66"/>
  <c r="F75" i="66"/>
  <c r="H74" i="66"/>
  <c r="F74" i="66"/>
  <c r="H73" i="66"/>
  <c r="F73" i="66"/>
  <c r="H72" i="66"/>
  <c r="F72" i="66"/>
  <c r="H71" i="66"/>
  <c r="F71" i="66"/>
  <c r="H70" i="66"/>
  <c r="H83" i="66" s="1"/>
  <c r="F70" i="66"/>
  <c r="F83" i="66" s="1"/>
  <c r="F90" i="66" s="1"/>
  <c r="H67" i="66"/>
  <c r="F67" i="66"/>
  <c r="H66" i="66"/>
  <c r="F66" i="66"/>
  <c r="H65" i="66"/>
  <c r="F65" i="66"/>
  <c r="H64" i="66"/>
  <c r="H68" i="66" s="1"/>
  <c r="F64" i="66"/>
  <c r="F68" i="66" s="1"/>
  <c r="H60" i="66"/>
  <c r="F60" i="66"/>
  <c r="H59" i="66"/>
  <c r="F59" i="66"/>
  <c r="H58" i="66"/>
  <c r="H61" i="66" s="1"/>
  <c r="F58" i="66"/>
  <c r="F61" i="66" s="1"/>
  <c r="H56" i="66"/>
  <c r="F56" i="66"/>
  <c r="H54" i="66"/>
  <c r="F54" i="66"/>
  <c r="H52" i="66"/>
  <c r="H57" i="66" s="1"/>
  <c r="F52" i="66"/>
  <c r="F57" i="66" s="1"/>
  <c r="H49" i="66"/>
  <c r="F49" i="66"/>
  <c r="H48" i="66"/>
  <c r="F48" i="66"/>
  <c r="H47" i="66"/>
  <c r="F47" i="66"/>
  <c r="H46" i="66"/>
  <c r="F46" i="66"/>
  <c r="H45" i="66"/>
  <c r="F45" i="66"/>
  <c r="H44" i="66"/>
  <c r="F44" i="66"/>
  <c r="H43" i="66"/>
  <c r="F43" i="66"/>
  <c r="H42" i="66"/>
  <c r="F42" i="66"/>
  <c r="H41" i="66"/>
  <c r="F41" i="66"/>
  <c r="H40" i="66"/>
  <c r="F40" i="66"/>
  <c r="H39" i="66"/>
  <c r="F39" i="66"/>
  <c r="H38" i="66"/>
  <c r="F38" i="66"/>
  <c r="H36" i="66"/>
  <c r="F36" i="66"/>
  <c r="H35" i="66"/>
  <c r="F35" i="66"/>
  <c r="H34" i="66"/>
  <c r="F34" i="66"/>
  <c r="H33" i="66"/>
  <c r="H37" i="66" s="1"/>
  <c r="F33" i="66"/>
  <c r="F37" i="66" s="1"/>
  <c r="H30" i="66"/>
  <c r="F30" i="66"/>
  <c r="H29" i="66"/>
  <c r="F29" i="66"/>
  <c r="H28" i="66"/>
  <c r="F28" i="66"/>
  <c r="H26" i="66"/>
  <c r="F26" i="66"/>
  <c r="H25" i="66"/>
  <c r="F25" i="66"/>
  <c r="H24" i="66"/>
  <c r="H32" i="66" s="1"/>
  <c r="H51" i="66" s="1"/>
  <c r="H69" i="66" s="1"/>
  <c r="F24" i="66"/>
  <c r="F32" i="66" s="1"/>
  <c r="F51" i="66" s="1"/>
  <c r="F69" i="66" s="1"/>
  <c r="H83" i="65"/>
  <c r="H83" i="64"/>
  <c r="F83" i="65"/>
  <c r="H72" i="65"/>
  <c r="H42" i="63"/>
  <c r="F50" i="65"/>
  <c r="H38" i="65"/>
  <c r="F38" i="65"/>
  <c r="H36" i="65"/>
  <c r="F36" i="65"/>
  <c r="F32" i="65"/>
  <c r="H30" i="65"/>
  <c r="F30" i="65"/>
  <c r="H33" i="65"/>
  <c r="F33" i="65"/>
  <c r="F34" i="65"/>
  <c r="F91" i="67" l="1"/>
  <c r="H90" i="67"/>
  <c r="H91" i="67" s="1"/>
  <c r="F91" i="66"/>
  <c r="H90" i="66"/>
  <c r="H91" i="66" s="1"/>
  <c r="H86" i="65"/>
  <c r="F86" i="65"/>
  <c r="H84" i="65"/>
  <c r="H89" i="65" s="1"/>
  <c r="F84" i="65"/>
  <c r="F89" i="65" s="1"/>
  <c r="H82" i="65"/>
  <c r="F82" i="65"/>
  <c r="H81" i="65"/>
  <c r="F81" i="65"/>
  <c r="H80" i="65"/>
  <c r="F80" i="65"/>
  <c r="H79" i="65"/>
  <c r="F79" i="65"/>
  <c r="H78" i="65"/>
  <c r="F78" i="65"/>
  <c r="H77" i="65"/>
  <c r="F77" i="65"/>
  <c r="H76" i="65"/>
  <c r="F76" i="65"/>
  <c r="H75" i="65"/>
  <c r="F75" i="65"/>
  <c r="H74" i="65"/>
  <c r="F74" i="65"/>
  <c r="H73" i="65"/>
  <c r="F73" i="65"/>
  <c r="F72" i="65"/>
  <c r="H71" i="65"/>
  <c r="F71" i="65"/>
  <c r="H70" i="65"/>
  <c r="F70" i="65"/>
  <c r="F90" i="65" s="1"/>
  <c r="H67" i="65"/>
  <c r="F67" i="65"/>
  <c r="H66" i="65"/>
  <c r="F66" i="65"/>
  <c r="H65" i="65"/>
  <c r="F65" i="65"/>
  <c r="H64" i="65"/>
  <c r="H68" i="65" s="1"/>
  <c r="F64" i="65"/>
  <c r="F68" i="65" s="1"/>
  <c r="H60" i="65"/>
  <c r="F60" i="65"/>
  <c r="H59" i="65"/>
  <c r="F59" i="65"/>
  <c r="H58" i="65"/>
  <c r="H61" i="65" s="1"/>
  <c r="F58" i="65"/>
  <c r="F61" i="65" s="1"/>
  <c r="H56" i="65"/>
  <c r="F56" i="65"/>
  <c r="H54" i="65"/>
  <c r="F54" i="65"/>
  <c r="H52" i="65"/>
  <c r="H57" i="65" s="1"/>
  <c r="F52" i="65"/>
  <c r="F57" i="65" s="1"/>
  <c r="H49" i="65"/>
  <c r="F49" i="65"/>
  <c r="H48" i="65"/>
  <c r="F48" i="65"/>
  <c r="H47" i="65"/>
  <c r="F47" i="65"/>
  <c r="H46" i="65"/>
  <c r="F46" i="65"/>
  <c r="H45" i="65"/>
  <c r="F45" i="65"/>
  <c r="H44" i="65"/>
  <c r="H50" i="65" s="1"/>
  <c r="F44" i="65"/>
  <c r="H43" i="65"/>
  <c r="F43" i="65"/>
  <c r="H42" i="65"/>
  <c r="F42" i="65"/>
  <c r="H41" i="65"/>
  <c r="F41" i="65"/>
  <c r="H40" i="65"/>
  <c r="F40" i="65"/>
  <c r="H39" i="65"/>
  <c r="F39" i="65"/>
  <c r="H35" i="65"/>
  <c r="F35" i="65"/>
  <c r="H34" i="65"/>
  <c r="H37" i="65" s="1"/>
  <c r="F37" i="65"/>
  <c r="H29" i="65"/>
  <c r="F29" i="65"/>
  <c r="H28" i="65"/>
  <c r="F28" i="65"/>
  <c r="H26" i="65"/>
  <c r="F26" i="65"/>
  <c r="H25" i="65"/>
  <c r="F25" i="65"/>
  <c r="H24" i="65"/>
  <c r="H32" i="65" s="1"/>
  <c r="H51" i="65" s="1"/>
  <c r="H69" i="65" s="1"/>
  <c r="F24" i="65"/>
  <c r="F51" i="65" s="1"/>
  <c r="F69" i="65" s="1"/>
  <c r="H50" i="64"/>
  <c r="H51" i="64"/>
  <c r="F50" i="64"/>
  <c r="F51" i="63"/>
  <c r="H32" i="64"/>
  <c r="F32" i="64"/>
  <c r="F27" i="64"/>
  <c r="H86" i="64"/>
  <c r="F86" i="64"/>
  <c r="H68" i="64"/>
  <c r="H65" i="64"/>
  <c r="H66" i="64"/>
  <c r="H67" i="64"/>
  <c r="H64" i="64"/>
  <c r="F68" i="64"/>
  <c r="F65" i="64"/>
  <c r="F66" i="64"/>
  <c r="F67" i="64"/>
  <c r="F64" i="64"/>
  <c r="H84" i="64"/>
  <c r="H89" i="64" s="1"/>
  <c r="F84" i="64"/>
  <c r="F89" i="64" s="1"/>
  <c r="H82" i="64"/>
  <c r="F82" i="64"/>
  <c r="H81" i="64"/>
  <c r="F81" i="64"/>
  <c r="H80" i="64"/>
  <c r="F80" i="64"/>
  <c r="H79" i="64"/>
  <c r="F79" i="64"/>
  <c r="H78" i="64"/>
  <c r="F78" i="64"/>
  <c r="H77" i="64"/>
  <c r="F77" i="64"/>
  <c r="H76" i="64"/>
  <c r="F76" i="64"/>
  <c r="H75" i="64"/>
  <c r="F75" i="64"/>
  <c r="H74" i="64"/>
  <c r="F74" i="64"/>
  <c r="H73" i="64"/>
  <c r="F73" i="64"/>
  <c r="H72" i="64"/>
  <c r="F72" i="64"/>
  <c r="H71" i="64"/>
  <c r="F71" i="64"/>
  <c r="H70" i="64"/>
  <c r="F70" i="64"/>
  <c r="F83" i="64" s="1"/>
  <c r="F90" i="64" s="1"/>
  <c r="H60" i="64"/>
  <c r="F60" i="64"/>
  <c r="H59" i="64"/>
  <c r="F59" i="64"/>
  <c r="H58" i="64"/>
  <c r="H61" i="64" s="1"/>
  <c r="F58" i="64"/>
  <c r="F61" i="64" s="1"/>
  <c r="H56" i="64"/>
  <c r="F56" i="64"/>
  <c r="H54" i="64"/>
  <c r="F54" i="64"/>
  <c r="H52" i="64"/>
  <c r="H57" i="64" s="1"/>
  <c r="F52" i="64"/>
  <c r="F57" i="64" s="1"/>
  <c r="H49" i="64"/>
  <c r="F49" i="64"/>
  <c r="H48" i="64"/>
  <c r="F48" i="64"/>
  <c r="H47" i="64"/>
  <c r="F47" i="64"/>
  <c r="H46" i="64"/>
  <c r="F46" i="64"/>
  <c r="H45" i="64"/>
  <c r="F45" i="64"/>
  <c r="H44" i="64"/>
  <c r="F44" i="64"/>
  <c r="H43" i="64"/>
  <c r="F43" i="64"/>
  <c r="H42" i="64"/>
  <c r="F42" i="64"/>
  <c r="H41" i="64"/>
  <c r="F41" i="64"/>
  <c r="H40" i="64"/>
  <c r="F40" i="64"/>
  <c r="H39" i="64"/>
  <c r="F39" i="64"/>
  <c r="H35" i="64"/>
  <c r="F35" i="64"/>
  <c r="H34" i="64"/>
  <c r="H37" i="64" s="1"/>
  <c r="F34" i="64"/>
  <c r="F37" i="64" s="1"/>
  <c r="H29" i="64"/>
  <c r="F29" i="64"/>
  <c r="H28" i="64"/>
  <c r="F28" i="64"/>
  <c r="H26" i="64"/>
  <c r="F26" i="64"/>
  <c r="H25" i="64"/>
  <c r="F25" i="64"/>
  <c r="H24" i="64"/>
  <c r="H69" i="64" s="1"/>
  <c r="F24" i="64"/>
  <c r="H71" i="63"/>
  <c r="H72" i="63"/>
  <c r="H73" i="63"/>
  <c r="H74" i="63"/>
  <c r="H75" i="63"/>
  <c r="H76" i="63"/>
  <c r="H77" i="63"/>
  <c r="H78" i="63"/>
  <c r="H79" i="63"/>
  <c r="H80" i="63"/>
  <c r="H81" i="63"/>
  <c r="H82" i="63"/>
  <c r="H70" i="63"/>
  <c r="H83" i="63" s="1"/>
  <c r="F71" i="63"/>
  <c r="F72" i="63"/>
  <c r="F73" i="63"/>
  <c r="F74" i="63"/>
  <c r="F75" i="63"/>
  <c r="F76" i="63"/>
  <c r="F77" i="63"/>
  <c r="F78" i="63"/>
  <c r="F79" i="63"/>
  <c r="F80" i="63"/>
  <c r="F81" i="63"/>
  <c r="F82" i="63"/>
  <c r="F70" i="63"/>
  <c r="F83" i="63" s="1"/>
  <c r="H47" i="63"/>
  <c r="H48" i="63"/>
  <c r="H49" i="63"/>
  <c r="F47" i="63"/>
  <c r="F48" i="63"/>
  <c r="F49" i="63"/>
  <c r="H46" i="63"/>
  <c r="F46" i="63"/>
  <c r="H44" i="63"/>
  <c r="F44" i="63"/>
  <c r="F43" i="63"/>
  <c r="H43" i="63"/>
  <c r="F42" i="63"/>
  <c r="H35" i="63"/>
  <c r="F35" i="63"/>
  <c r="H34" i="63"/>
  <c r="H37" i="63" s="1"/>
  <c r="F34" i="63"/>
  <c r="F37" i="63" s="1"/>
  <c r="H84" i="63"/>
  <c r="H89" i="63" s="1"/>
  <c r="F84" i="63"/>
  <c r="F89" i="63" s="1"/>
  <c r="H60" i="63"/>
  <c r="F60" i="63"/>
  <c r="H59" i="63"/>
  <c r="F59" i="63"/>
  <c r="H58" i="63"/>
  <c r="F58" i="63"/>
  <c r="H56" i="63"/>
  <c r="F56" i="63"/>
  <c r="H54" i="63"/>
  <c r="F54" i="63"/>
  <c r="H52" i="63"/>
  <c r="F52" i="63"/>
  <c r="H45" i="63"/>
  <c r="F45" i="63"/>
  <c r="H41" i="63"/>
  <c r="F41" i="63"/>
  <c r="H40" i="63"/>
  <c r="F40" i="63"/>
  <c r="H39" i="63"/>
  <c r="F39" i="63"/>
  <c r="H29" i="63"/>
  <c r="F29" i="63"/>
  <c r="H28" i="63"/>
  <c r="F28" i="63"/>
  <c r="H27" i="63"/>
  <c r="F27" i="63"/>
  <c r="H26" i="63"/>
  <c r="F26" i="63"/>
  <c r="H25" i="63"/>
  <c r="F25" i="63"/>
  <c r="H24" i="63"/>
  <c r="F24" i="63"/>
  <c r="H92" i="67" l="1"/>
  <c r="H93" i="67" s="1"/>
  <c r="F92" i="67"/>
  <c r="F93" i="67" s="1"/>
  <c r="H92" i="66"/>
  <c r="H93" i="66" s="1"/>
  <c r="F92" i="66"/>
  <c r="F93" i="66" s="1"/>
  <c r="F91" i="65"/>
  <c r="H90" i="65"/>
  <c r="H91" i="65" s="1"/>
  <c r="F51" i="64"/>
  <c r="H90" i="64"/>
  <c r="H91" i="64" s="1"/>
  <c r="H90" i="63"/>
  <c r="F90" i="63"/>
  <c r="H61" i="63"/>
  <c r="F61" i="63"/>
  <c r="H57" i="63"/>
  <c r="F57" i="63"/>
  <c r="H32" i="63"/>
  <c r="H51" i="63" s="1"/>
  <c r="F32" i="63"/>
  <c r="H56" i="62"/>
  <c r="F56" i="62"/>
  <c r="H59" i="62"/>
  <c r="H60" i="62"/>
  <c r="H58" i="62"/>
  <c r="H61" i="62" s="1"/>
  <c r="F59" i="62"/>
  <c r="F60" i="62"/>
  <c r="F58" i="62"/>
  <c r="F61" i="62" s="1"/>
  <c r="H52" i="62"/>
  <c r="F52" i="62"/>
  <c r="H45" i="62"/>
  <c r="F45" i="62"/>
  <c r="H41" i="62"/>
  <c r="F41" i="62"/>
  <c r="H40" i="62"/>
  <c r="F40" i="62"/>
  <c r="H39" i="62"/>
  <c r="F39" i="62"/>
  <c r="H27" i="62"/>
  <c r="H28" i="62"/>
  <c r="H29" i="62"/>
  <c r="F27" i="62"/>
  <c r="F28" i="62"/>
  <c r="F29" i="62"/>
  <c r="H25" i="62"/>
  <c r="H26" i="62"/>
  <c r="F25" i="62"/>
  <c r="F26" i="62"/>
  <c r="H24" i="62"/>
  <c r="F24" i="62"/>
  <c r="F32" i="62" s="1"/>
  <c r="F51" i="62" s="1"/>
  <c r="H92" i="65" l="1"/>
  <c r="H93" i="65" s="1"/>
  <c r="F92" i="65"/>
  <c r="F93" i="65" s="1"/>
  <c r="F69" i="64"/>
  <c r="F91" i="64" s="1"/>
  <c r="H92" i="64"/>
  <c r="H93" i="64" s="1"/>
  <c r="F92" i="64"/>
  <c r="F93" i="64" s="1"/>
  <c r="H69" i="63"/>
  <c r="H91" i="63" s="1"/>
  <c r="H92" i="63" s="1"/>
  <c r="H93" i="63" s="1"/>
  <c r="F69" i="63"/>
  <c r="F91" i="63" s="1"/>
  <c r="F92" i="63" s="1"/>
  <c r="F93" i="63" s="1"/>
  <c r="H32" i="62"/>
  <c r="H51" i="62" s="1"/>
  <c r="H84" i="62"/>
  <c r="F84" i="62"/>
  <c r="F89" i="62" s="1"/>
  <c r="F90" i="62" s="1"/>
  <c r="H54" i="62"/>
  <c r="H57" i="62" s="1"/>
  <c r="F54" i="62"/>
  <c r="H84" i="61"/>
  <c r="H89" i="61" s="1"/>
  <c r="H90" i="61" s="1"/>
  <c r="F84" i="61"/>
  <c r="F89" i="61" s="1"/>
  <c r="F90" i="61" s="1"/>
  <c r="H54" i="61"/>
  <c r="H57" i="61" s="1"/>
  <c r="H69" i="61" s="1"/>
  <c r="F54" i="61"/>
  <c r="F57" i="61" s="1"/>
  <c r="F69" i="61" s="1"/>
  <c r="H84" i="60"/>
  <c r="H89" i="60" s="1"/>
  <c r="H90" i="60" s="1"/>
  <c r="F84" i="60"/>
  <c r="F89" i="60" s="1"/>
  <c r="F90" i="60" s="1"/>
  <c r="H54" i="60"/>
  <c r="H57" i="60" s="1"/>
  <c r="H69" i="60" s="1"/>
  <c r="F54" i="60"/>
  <c r="F57" i="60" s="1"/>
  <c r="F69" i="60" s="1"/>
  <c r="H84" i="59"/>
  <c r="H89" i="59" s="1"/>
  <c r="H90" i="59" s="1"/>
  <c r="F84" i="59"/>
  <c r="F89" i="59" s="1"/>
  <c r="F90" i="59" s="1"/>
  <c r="H54" i="59"/>
  <c r="H57" i="59" s="1"/>
  <c r="H69" i="59" s="1"/>
  <c r="F54" i="59"/>
  <c r="F57" i="59" s="1"/>
  <c r="F69" i="59" s="1"/>
  <c r="H54" i="58"/>
  <c r="F54" i="58"/>
  <c r="F57" i="58" s="1"/>
  <c r="H84" i="58"/>
  <c r="F84" i="58"/>
  <c r="H89" i="62" l="1"/>
  <c r="H90" i="62" s="1"/>
  <c r="H69" i="62"/>
  <c r="F57" i="62"/>
  <c r="F69" i="62" s="1"/>
  <c r="F91" i="62" s="1"/>
  <c r="F91" i="61"/>
  <c r="H91" i="61"/>
  <c r="F91" i="60"/>
  <c r="H91" i="60"/>
  <c r="F91" i="59"/>
  <c r="H91" i="59"/>
  <c r="H57" i="58"/>
  <c r="H69" i="58" s="1"/>
  <c r="H91" i="62" l="1"/>
  <c r="H92" i="62"/>
  <c r="H93" i="62" s="1"/>
  <c r="F92" i="62"/>
  <c r="F93" i="62" s="1"/>
  <c r="H92" i="61"/>
  <c r="H93" i="61" s="1"/>
  <c r="F92" i="61"/>
  <c r="F93" i="61" s="1"/>
  <c r="H92" i="60"/>
  <c r="H93" i="60" s="1"/>
  <c r="F92" i="60"/>
  <c r="F93" i="60" s="1"/>
  <c r="H92" i="59"/>
  <c r="H93" i="59" s="1"/>
  <c r="F92" i="59"/>
  <c r="F93" i="59" s="1"/>
  <c r="H89" i="58"/>
  <c r="F89" i="58"/>
  <c r="F90" i="58" s="1"/>
  <c r="H90" i="58" l="1"/>
  <c r="F69" i="58"/>
  <c r="F91" i="58" s="1"/>
  <c r="H91" i="58" l="1"/>
  <c r="F92" i="58"/>
  <c r="F93" i="58" s="1"/>
  <c r="H92" i="58"/>
  <c r="H93" i="58" l="1"/>
</calcChain>
</file>

<file path=xl/sharedStrings.xml><?xml version="1.0" encoding="utf-8"?>
<sst xmlns="http://schemas.openxmlformats.org/spreadsheetml/2006/main" count="1800" uniqueCount="147">
  <si>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</si>
  <si>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</si>
  <si>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</si>
  <si>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</si>
  <si>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</si>
  <si>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</si>
  <si>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</si>
  <si>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</si>
  <si>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Шлихийн сорьцлолт</t>
  </si>
  <si>
    <t>Суваг малталт</t>
  </si>
  <si>
    <t>Копуш малталт</t>
  </si>
  <si>
    <t>Уулын ажлын булалт</t>
  </si>
  <si>
    <t>Ховилон сорьцлолт</t>
  </si>
  <si>
    <t>Цэглэн сорьцлолт</t>
  </si>
  <si>
    <t>Зохион байгуулалт</t>
  </si>
  <si>
    <t>Татан буулгалт</t>
  </si>
  <si>
    <t>Томилолтын зардал</t>
  </si>
  <si>
    <t>Байрны түрээс</t>
  </si>
  <si>
    <t>НӨАТ-10 %</t>
  </si>
  <si>
    <t>I</t>
  </si>
  <si>
    <t>II</t>
  </si>
  <si>
    <t>III</t>
  </si>
  <si>
    <t>IV</t>
  </si>
  <si>
    <t>Хээрийн ажлын дүн  /II-IV/</t>
  </si>
  <si>
    <t>Үйлдвэрлэлийн тээвэр</t>
  </si>
  <si>
    <t>Хүн тээвэр</t>
  </si>
  <si>
    <t>Ачаа тээвэр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</si>
  <si>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</si>
  <si>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</si>
  <si>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</si>
  <si>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</si>
  <si>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</si>
  <si>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</si>
  <si>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</si>
  <si>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</si>
  <si>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</si>
  <si>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</si>
  <si>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</si>
  <si>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XV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</si>
  <si>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</si>
  <si>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</si>
  <si>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</si>
  <si>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</si>
  <si>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</si>
  <si>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ГСХ-ийн мэргэжилтэн</t>
  </si>
  <si>
    <t>Үндэсний геологийн албаны ЭБСТЭЗХ-ийн мэргэжилтэн</t>
  </si>
  <si>
    <t>Үндэсний геологийн албаны ГСХ-ийн дарга</t>
  </si>
  <si>
    <t>Бэлтгэл ажлын дүн</t>
  </si>
  <si>
    <t>Зураглалын ажлын дүн</t>
  </si>
  <si>
    <t xml:space="preserve">Уулын ажлын дүн </t>
  </si>
  <si>
    <t xml:space="preserve">Сорьцлолтын дүн </t>
  </si>
  <si>
    <t>Геофизикийн дүн</t>
  </si>
  <si>
    <t>Тээврийн дүн</t>
  </si>
  <si>
    <t>Лабораторийн ажлын дүн</t>
  </si>
  <si>
    <t>Бусад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</si>
  <si>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</si>
  <si>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</si>
  <si>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</si>
  <si>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 xml:space="preserve">УЛСЫН ТӨСВИЙН ХӨРӨНГӨӨР ХЭРЭГЖҮҮЛЖ БАЙГАА 1:50000-НЫ МАСШТАБЫН ГЕОЛОГИЙН ЗУРАГЛАЛ-ЕРӨНХИЙ ЭРЛИЙН АЖЛЫН </t>
  </si>
  <si>
    <t>%</t>
  </si>
  <si>
    <t>кв.км</t>
  </si>
  <si>
    <t>т.км</t>
  </si>
  <si>
    <t>Шалган холбох маршрут зураглал</t>
  </si>
  <si>
    <t>сорьц</t>
  </si>
  <si>
    <t>Шурф нэвтрэлт</t>
  </si>
  <si>
    <t>куб.м</t>
  </si>
  <si>
    <t>т.м</t>
  </si>
  <si>
    <t>ш</t>
  </si>
  <si>
    <t>Силикат</t>
  </si>
  <si>
    <t>Гидрохимийн сорьцлолт</t>
  </si>
  <si>
    <t>Хадан монолит</t>
  </si>
  <si>
    <t>Үр тоосонцорын дээж авах</t>
  </si>
  <si>
    <t>Палеонтологийн дээж авах</t>
  </si>
  <si>
    <t>хувь</t>
  </si>
  <si>
    <t>км</t>
  </si>
  <si>
    <t>Химийн шинжилгээ</t>
  </si>
  <si>
    <t>Гэрлийн шинжилгээ</t>
  </si>
  <si>
    <t>Минералогийн шинжилгээ</t>
  </si>
  <si>
    <t>Петрографи, минерографийн шинжилгээ</t>
  </si>
  <si>
    <t>ХБАМ-ын шинжилгээ</t>
  </si>
  <si>
    <t>ICP -ийн шинжилгээ</t>
  </si>
  <si>
    <t>Үнэмлэхүй насны шинжилгээ</t>
  </si>
  <si>
    <t>Үр тоосонцор шинжилгээ</t>
  </si>
  <si>
    <t>Палеонтологийн шинжилгээ</t>
  </si>
  <si>
    <t>Бутлах</t>
  </si>
  <si>
    <t>авто</t>
  </si>
  <si>
    <t>сар</t>
  </si>
  <si>
    <t>төг</t>
  </si>
  <si>
    <t>Сансрын зураг боловсруулах</t>
  </si>
  <si>
    <t>сцена</t>
  </si>
  <si>
    <t>ГАДНЫ БАЙГУУЛЛАГЫН ДҮН</t>
  </si>
  <si>
    <t xml:space="preserve">НИЙТ АЖЛЫН ЦЭВЭР ДҮН </t>
  </si>
  <si>
    <t>НИЙТ АЖЛЫН ДҮН</t>
  </si>
  <si>
    <t>"Монголит"ХХ компанийн захирал</t>
  </si>
  <si>
    <t>"Монголит"ХХ компанийн эдийн засагч, нягтлан бодогч</t>
  </si>
  <si>
    <t>/Б.Гансүх/</t>
  </si>
  <si>
    <t>/Б.Ганбат/</t>
  </si>
  <si>
    <t>ЗАГАЛ-УУЛ-50 ТӨСЛИЙН АЖЛЫН ГҮЙЦЭТГЭЛИЙН АКТ</t>
  </si>
  <si>
    <t>Төсвийн дүн:1,162,060,803/төгрөгөөр/</t>
  </si>
  <si>
    <t>Загал-Уул-50 Төслийн ахлагч</t>
  </si>
  <si>
    <t>Агаар, сансрын зургийн тайлал</t>
  </si>
  <si>
    <t>Хээрийн бэлтгэл судалгаа</t>
  </si>
  <si>
    <t>Геологийн зураглал</t>
  </si>
  <si>
    <t>Танилцах маршрут</t>
  </si>
  <si>
    <t>Шалган холбох маршрут эрэл</t>
  </si>
  <si>
    <t>Литогеохими анхдагч</t>
  </si>
  <si>
    <t>Литогеохими хоёрдогч</t>
  </si>
  <si>
    <t>Литогеохими урсгал м.метр</t>
  </si>
  <si>
    <t>Протолочек</t>
  </si>
  <si>
    <t>Шлихийн сорьцлолт, шурф</t>
  </si>
  <si>
    <t>Шлиф, аншлиф</t>
  </si>
  <si>
    <t>Үнэмлэхүй насны дээж авах</t>
  </si>
  <si>
    <t>Геоэкологийн дээж</t>
  </si>
  <si>
    <t>Тайлангийн зураг хэвлэх</t>
  </si>
  <si>
    <t>лист</t>
  </si>
  <si>
    <t>х.өдөр</t>
  </si>
  <si>
    <t>Соронзон зураглал 1:50000</t>
  </si>
  <si>
    <t>Спектрометрийн зураглал 1:50000</t>
  </si>
  <si>
    <t>Соронзон хайгуул 1:10000</t>
  </si>
  <si>
    <t>Спектрометрийн зураглал 1:10000</t>
  </si>
  <si>
    <t>АТ-ДГ</t>
  </si>
  <si>
    <t>АТ-поли-диполи</t>
  </si>
  <si>
    <t>Үнэмлэхүй насны шинжилгээ циркон түүх</t>
  </si>
  <si>
    <t>Бутлах металлометр, геоэкологи</t>
  </si>
  <si>
    <t>Шлиф, аншлиф бэлтгэх</t>
  </si>
  <si>
    <t>Фондын материал үзэх</t>
  </si>
  <si>
    <t>Автомашины татвар</t>
  </si>
  <si>
    <t>Байр зүйн зураг</t>
  </si>
  <si>
    <t xml:space="preserve">   /И.Баттуяа/</t>
  </si>
  <si>
    <t>/............................./</t>
  </si>
  <si>
    <t>/………………...../</t>
  </si>
  <si>
    <t>/Б.Даваасүрэн/</t>
  </si>
  <si>
    <t>2023 оны 01 дүгээр сарын 1-нээс 02 дугаар сарын 1-ний өдөр хүртэл</t>
  </si>
  <si>
    <t>2023 оны 02 дүгээр сарын 1-нээс 03 дугаар сарын 1-ний өдөр хүртэл</t>
  </si>
  <si>
    <t>2023 оны 03 дугаар сарын 1-нээс 04 дүгээр сарын 1-ний өдөр хүртэл</t>
  </si>
  <si>
    <t>2023 оны 04 дугаар сарын 1-нээс 05 дугаар сарын 1-ний өдөр хүртэл</t>
  </si>
  <si>
    <t>2023 оны 05 дугаар сарын 1-нээс 06 дугаар сарын 1-ний өдөр хүртэл</t>
  </si>
  <si>
    <t>2023 оны 06 дугаар сарын 1-нээс 07 дугаар сарын 1-ний өдөр хүртэл</t>
  </si>
  <si>
    <t>2023 оны 07 дугаар сарын 1-нээс 08 дугаар сарын 1-ний өдөр хүртэл</t>
  </si>
  <si>
    <t>2023 оны 08 дугаар сарын 1-нээс 09 дүгээр сарын 1-ний өдөр хүртэл</t>
  </si>
  <si>
    <t>Үндэсний геологийн албаны УТСГХ-ийн ажилтан</t>
  </si>
  <si>
    <t>Үндэсний геологийн албаны дарга</t>
  </si>
  <si>
    <t>/Б.Мөнхтөр/</t>
  </si>
  <si>
    <t xml:space="preserve"> /Т.Цэрэндулам/</t>
  </si>
  <si>
    <t>6 дүгээр хавсралт</t>
  </si>
  <si>
    <t>2023 оны 10 дугаар сарын 1-нээс 11 дүгээр сарын 1-ний өдөр хүртэл</t>
  </si>
  <si>
    <t>2023 оны 9 дугаар сарын 1-нээс 10 дүгээр сарын 1-ний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</si>
</sst>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.0_);_(* \(#,##0.0\);_(* &quot;-&quot;??_);_(@_)"/>
    <numFmt numFmtId="167" formatCode="#,##0.0"/>
  </numFmts>
  <fonts count="1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Times New Roman"/>
      <family val="1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166" fontId="7" fillId="0" borderId="3" xfId="7" applyNumberFormat="1" applyFont="1" applyBorder="1" applyAlignment="1">
      <alignment horizontal="right" vertical="center"/>
    </xf>
    <xf numFmtId="166" fontId="0" fillId="0" borderId="3" xfId="7" applyNumberFormat="1" applyFont="1" applyBorder="1" applyAlignment="1">
      <alignment horizontal="right" vertical="center"/>
    </xf>
    <xf numFmtId="167" fontId="7" fillId="0" borderId="3" xfId="0" applyNumberFormat="1" applyFont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166" fontId="10" fillId="0" borderId="3" xfId="8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167" fontId="8" fillId="2" borderId="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67" fontId="0" fillId="0" borderId="0" xfId="0" applyNumberFormat="1" applyFont="1"/>
    <xf numFmtId="3" fontId="0" fillId="0" borderId="0" xfId="0" applyNumberFormat="1" applyFont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3" fontId="0" fillId="0" borderId="0" xfId="0" applyNumberFormat="1" applyFont="1" applyFill="1"/>
    <xf numFmtId="0" fontId="0" fillId="0" borderId="0" xfId="0" applyFont="1" applyFill="1"/>
    <xf numFmtId="0" fontId="7" fillId="0" borderId="0" xfId="0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166" fontId="7" fillId="0" borderId="3" xfId="7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166" fontId="8" fillId="3" borderId="3" xfId="7" applyNumberFormat="1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3" fontId="8" fillId="3" borderId="3" xfId="0" applyNumberFormat="1" applyFont="1" applyFill="1" applyBorder="1" applyAlignment="1">
      <alignment horizontal="right" vertical="center"/>
    </xf>
    <xf numFmtId="167" fontId="8" fillId="3" borderId="3" xfId="0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3" fontId="0" fillId="0" borderId="0" xfId="7" applyFont="1"/>
    <xf numFmtId="43" fontId="0" fillId="0" borderId="0" xfId="7" applyFont="1" applyFill="1" applyBorder="1"/>
    <xf numFmtId="0" fontId="0" fillId="0" borderId="0" xfId="0" applyFont="1" applyBorder="1"/>
    <xf numFmtId="43" fontId="7" fillId="0" borderId="0" xfId="7" applyFont="1" applyFill="1" applyBorder="1" applyAlignment="1">
      <alignment horizontal="right" vertical="center"/>
    </xf>
    <xf numFmtId="43" fontId="0" fillId="0" borderId="0" xfId="7" applyFont="1" applyBorder="1"/>
    <xf numFmtId="4" fontId="7" fillId="0" borderId="3" xfId="0" applyNumberFormat="1" applyFont="1" applyBorder="1" applyAlignment="1">
      <alignment horizontal="right" vertical="center"/>
    </xf>
    <xf numFmtId="43" fontId="0" fillId="0" borderId="0" xfId="0" applyNumberFormat="1" applyFont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3" fontId="11" fillId="0" borderId="0" xfId="0" applyNumberFormat="1" applyFont="1"/>
    <xf numFmtId="0" fontId="7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166" fontId="0" fillId="0" borderId="3" xfId="7" applyNumberFormat="1" applyFont="1" applyFill="1" applyBorder="1" applyAlignment="1">
      <alignment horizontal="right" vertical="center"/>
    </xf>
    <xf numFmtId="43" fontId="0" fillId="0" borderId="0" xfId="7" applyFont="1" applyFill="1"/>
    <xf numFmtId="0" fontId="0" fillId="0" borderId="0" xfId="0" applyFont="1" applyFill="1" applyBorder="1"/>
    <xf numFmtId="166" fontId="10" fillId="0" borderId="3" xfId="8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6" fontId="10" fillId="0" borderId="3" xfId="7" applyNumberFormat="1" applyFont="1" applyBorder="1" applyAlignment="1">
      <alignment horizontal="right" vertical="center"/>
    </xf>
    <xf numFmtId="166" fontId="12" fillId="3" borderId="3" xfId="7" applyNumberFormat="1" applyFont="1" applyFill="1" applyBorder="1" applyAlignment="1">
      <alignment horizontal="right" vertical="center"/>
    </xf>
    <xf numFmtId="3" fontId="8" fillId="4" borderId="3" xfId="0" applyNumberFormat="1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/>
    </xf>
    <xf numFmtId="3" fontId="7" fillId="4" borderId="3" xfId="0" applyNumberFormat="1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166" fontId="7" fillId="4" borderId="3" xfId="7" applyNumberFormat="1" applyFont="1" applyFill="1" applyBorder="1" applyAlignment="1">
      <alignment horizontal="right" vertical="center"/>
    </xf>
    <xf numFmtId="43" fontId="0" fillId="4" borderId="0" xfId="0" applyNumberFormat="1" applyFont="1" applyFill="1"/>
    <xf numFmtId="0" fontId="0" fillId="4" borderId="0" xfId="0" applyFont="1" applyFill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10" fillId="0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166" fontId="10" fillId="0" borderId="3" xfId="7" applyNumberFormat="1" applyFont="1" applyFill="1" applyBorder="1" applyAlignment="1">
      <alignment horizontal="right" vertical="center"/>
    </xf>
  </cellXfs>
  <cellStyles count="9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Comma_Sheet19" xfId="8" xr:uid="{00000000-0005-0000-0000-000005000000}"/>
    <cellStyle name="Normal" xfId="0" builtinId="0"/>
    <cellStyle name="Normal 2" xfId="3" xr:uid="{00000000-0005-0000-0000-000007000000}"/>
    <cellStyle name="Normal 3" xfId="2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5"/>
  <sheetViews>
    <sheetView topLeftCell="A79" zoomScale="85" zoomScaleNormal="85" workbookViewId="0">
      <selection activeCell="E54" sqref="E54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6384" width="9" style="2"/>
  </cols>
  <sheetData>
    <row r="2" spans="1:8">
      <c r="A2" s="130" t="s">
        <v>55</v>
      </c>
      <c r="B2" s="130"/>
      <c r="C2" s="130"/>
      <c r="D2" s="130"/>
      <c r="E2" s="130"/>
      <c r="F2" s="130"/>
      <c r="G2" s="130"/>
      <c r="H2" s="130"/>
    </row>
    <row r="3" spans="1:8">
      <c r="A3" s="130" t="s">
        <v>56</v>
      </c>
      <c r="B3" s="130"/>
      <c r="C3" s="130"/>
      <c r="D3" s="130"/>
      <c r="E3" s="130"/>
      <c r="F3" s="130"/>
      <c r="G3" s="130"/>
      <c r="H3" s="130"/>
    </row>
    <row r="4" spans="1:8">
      <c r="A4" s="130" t="s">
        <v>57</v>
      </c>
      <c r="B4" s="130"/>
      <c r="C4" s="130"/>
      <c r="D4" s="130"/>
      <c r="E4" s="130"/>
      <c r="F4" s="130"/>
      <c r="G4" s="130"/>
      <c r="H4" s="130"/>
    </row>
    <row r="8" spans="1:8" ht="15">
      <c r="B8" s="129" t="s">
        <v>58</v>
      </c>
      <c r="C8" s="129"/>
      <c r="D8" s="129"/>
      <c r="E8" s="129"/>
      <c r="F8" s="129"/>
      <c r="G8" s="129"/>
      <c r="H8" s="129"/>
    </row>
    <row r="9" spans="1:8" ht="7.5" customHeight="1">
      <c r="B9" s="3"/>
      <c r="C9" s="3"/>
      <c r="D9" s="3"/>
      <c r="E9" s="3"/>
      <c r="F9" s="3"/>
    </row>
    <row r="10" spans="1:8" ht="15">
      <c r="B10" s="129" t="s">
        <v>97</v>
      </c>
      <c r="C10" s="129"/>
      <c r="D10" s="129"/>
      <c r="E10" s="129"/>
      <c r="F10" s="129"/>
      <c r="G10" s="129"/>
      <c r="H10" s="129"/>
    </row>
    <row r="11" spans="1:8" ht="15">
      <c r="B11" s="4"/>
      <c r="C11" s="4"/>
      <c r="D11" s="4"/>
      <c r="E11" s="4"/>
      <c r="F11" s="4"/>
    </row>
    <row r="12" spans="1:8" ht="15">
      <c r="B12" s="4"/>
      <c r="C12" s="4"/>
      <c r="D12" s="4"/>
      <c r="E12" s="4"/>
      <c r="F12" s="4"/>
    </row>
    <row r="13" spans="1:8">
      <c r="A13" s="130" t="s">
        <v>132</v>
      </c>
      <c r="B13" s="130"/>
      <c r="C13" s="130"/>
      <c r="D13" s="130"/>
      <c r="E13" s="130"/>
      <c r="F13" s="130"/>
      <c r="G13" s="130"/>
      <c r="H13" s="130"/>
    </row>
    <row r="14" spans="1:8">
      <c r="A14" s="5"/>
      <c r="B14" s="5"/>
      <c r="C14" s="5"/>
      <c r="D14" s="5"/>
      <c r="E14" s="5"/>
      <c r="F14" s="5"/>
      <c r="G14" s="5"/>
      <c r="H14" s="5"/>
    </row>
    <row r="15" spans="1:8">
      <c r="A15" s="130" t="s">
        <v>98</v>
      </c>
      <c r="B15" s="130"/>
      <c r="C15" s="130"/>
      <c r="D15" s="130"/>
      <c r="E15" s="130"/>
      <c r="F15" s="130"/>
      <c r="G15" s="130"/>
      <c r="H15" s="130"/>
    </row>
    <row r="17" spans="1:8" ht="30" customHeight="1">
      <c r="A17" s="132" t="s">
        <v>43</v>
      </c>
      <c r="B17" s="132" t="s">
        <v>6</v>
      </c>
      <c r="C17" s="133" t="s">
        <v>39</v>
      </c>
      <c r="D17" s="133" t="s">
        <v>40</v>
      </c>
      <c r="E17" s="131" t="s">
        <v>41</v>
      </c>
      <c r="F17" s="131"/>
      <c r="G17" s="131" t="s">
        <v>42</v>
      </c>
      <c r="H17" s="131"/>
    </row>
    <row r="18" spans="1:8">
      <c r="A18" s="132"/>
      <c r="B18" s="132"/>
      <c r="C18" s="134"/>
      <c r="D18" s="134"/>
      <c r="E18" s="6" t="s">
        <v>7</v>
      </c>
      <c r="F18" s="6" t="s">
        <v>0</v>
      </c>
      <c r="G18" s="6" t="s">
        <v>7</v>
      </c>
      <c r="H18" s="6" t="s">
        <v>0</v>
      </c>
    </row>
    <row r="19" spans="1:8">
      <c r="A19" s="6">
        <v>0</v>
      </c>
      <c r="B19" s="6">
        <v>1</v>
      </c>
      <c r="C19" s="7">
        <v>2</v>
      </c>
      <c r="D19" s="7">
        <v>3</v>
      </c>
      <c r="E19" s="6">
        <v>4</v>
      </c>
      <c r="F19" s="6">
        <v>5</v>
      </c>
      <c r="G19" s="6">
        <v>6</v>
      </c>
      <c r="H19" s="6">
        <v>7</v>
      </c>
    </row>
    <row r="20" spans="1:8">
      <c r="A20" s="6">
        <v>1</v>
      </c>
      <c r="B20" s="8" t="s">
        <v>3</v>
      </c>
      <c r="C20" s="6" t="s">
        <v>59</v>
      </c>
      <c r="D20" s="9">
        <v>100000</v>
      </c>
      <c r="E20" s="10"/>
      <c r="F20" s="9"/>
      <c r="G20" s="10"/>
      <c r="H20" s="9"/>
    </row>
    <row r="21" spans="1:8">
      <c r="A21" s="6">
        <v>2</v>
      </c>
      <c r="B21" s="8" t="s">
        <v>100</v>
      </c>
      <c r="C21" s="6" t="s">
        <v>60</v>
      </c>
      <c r="D21" s="9">
        <v>1000</v>
      </c>
      <c r="E21" s="10"/>
      <c r="F21" s="9"/>
      <c r="G21" s="10"/>
      <c r="H21" s="9"/>
    </row>
    <row r="22" spans="1:8">
      <c r="A22" s="6">
        <v>3</v>
      </c>
      <c r="B22" s="8" t="s">
        <v>101</v>
      </c>
      <c r="C22" s="6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6">
        <v>4</v>
      </c>
      <c r="B24" s="8" t="s">
        <v>102</v>
      </c>
      <c r="C24" s="6" t="s">
        <v>60</v>
      </c>
      <c r="D24" s="9">
        <v>44000</v>
      </c>
      <c r="E24" s="10"/>
      <c r="F24" s="9"/>
      <c r="G24" s="10"/>
      <c r="H24" s="9"/>
    </row>
    <row r="25" spans="1:8">
      <c r="A25" s="6">
        <v>5</v>
      </c>
      <c r="B25" s="8" t="s">
        <v>103</v>
      </c>
      <c r="C25" s="6" t="s">
        <v>74</v>
      </c>
      <c r="D25" s="9">
        <v>22500</v>
      </c>
      <c r="E25" s="10"/>
      <c r="F25" s="9"/>
      <c r="G25" s="10"/>
      <c r="H25" s="9"/>
    </row>
    <row r="26" spans="1:8">
      <c r="A26" s="21">
        <v>6</v>
      </c>
      <c r="B26" s="8" t="s">
        <v>104</v>
      </c>
      <c r="C26" s="21" t="s">
        <v>61</v>
      </c>
      <c r="D26" s="9">
        <v>22500</v>
      </c>
      <c r="E26" s="10"/>
      <c r="F26" s="9"/>
      <c r="G26" s="10"/>
      <c r="H26" s="9"/>
    </row>
    <row r="27" spans="1:8">
      <c r="A27" s="6">
        <v>7</v>
      </c>
      <c r="B27" s="8" t="s">
        <v>62</v>
      </c>
      <c r="C27" s="6" t="s">
        <v>61</v>
      </c>
      <c r="D27" s="9">
        <v>32000</v>
      </c>
      <c r="E27" s="10"/>
      <c r="F27" s="9"/>
      <c r="G27" s="10"/>
      <c r="H27" s="9"/>
    </row>
    <row r="28" spans="1:8">
      <c r="A28" s="21">
        <v>8</v>
      </c>
      <c r="B28" s="8" t="s">
        <v>8</v>
      </c>
      <c r="C28" s="21" t="s">
        <v>63</v>
      </c>
      <c r="D28" s="9">
        <v>25000</v>
      </c>
      <c r="E28" s="10"/>
      <c r="F28" s="9"/>
      <c r="G28" s="10"/>
      <c r="H28" s="9"/>
    </row>
    <row r="29" spans="1:8">
      <c r="A29" s="6">
        <v>9</v>
      </c>
      <c r="B29" s="15" t="s">
        <v>105</v>
      </c>
      <c r="C29" s="21" t="s">
        <v>63</v>
      </c>
      <c r="D29" s="9">
        <v>5200</v>
      </c>
      <c r="E29" s="9"/>
      <c r="F29" s="9"/>
      <c r="G29" s="9"/>
      <c r="H29" s="9"/>
    </row>
    <row r="30" spans="1:8">
      <c r="A30" s="22">
        <v>10</v>
      </c>
      <c r="B30" s="15" t="s">
        <v>106</v>
      </c>
      <c r="C30" s="22" t="s">
        <v>63</v>
      </c>
      <c r="D30" s="9">
        <v>10000</v>
      </c>
      <c r="E30" s="9"/>
      <c r="F30" s="9"/>
      <c r="G30" s="9"/>
      <c r="H30" s="9"/>
    </row>
    <row r="31" spans="1:8">
      <c r="A31" s="6">
        <v>11</v>
      </c>
      <c r="B31" s="15" t="s">
        <v>107</v>
      </c>
      <c r="C31" s="21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/>
      <c r="G32" s="14"/>
      <c r="H32" s="13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19"/>
      <c r="F33" s="23"/>
      <c r="G33" s="19"/>
      <c r="H33" s="13"/>
    </row>
    <row r="34" spans="1:8">
      <c r="A34" s="6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6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6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6">
        <v>16</v>
      </c>
      <c r="B38" s="8" t="s">
        <v>12</v>
      </c>
      <c r="C38" s="6" t="s">
        <v>63</v>
      </c>
      <c r="D38" s="9">
        <v>13000</v>
      </c>
      <c r="E38" s="10"/>
      <c r="F38" s="9"/>
      <c r="G38" s="10"/>
      <c r="H38" s="9"/>
    </row>
    <row r="39" spans="1:8">
      <c r="A39" s="6">
        <v>17</v>
      </c>
      <c r="B39" s="8" t="s">
        <v>13</v>
      </c>
      <c r="C39" s="21" t="s">
        <v>63</v>
      </c>
      <c r="D39" s="9">
        <v>10000</v>
      </c>
      <c r="E39" s="10"/>
      <c r="F39" s="9"/>
      <c r="G39" s="10"/>
      <c r="H39" s="9"/>
    </row>
    <row r="40" spans="1:8">
      <c r="A40" s="6">
        <v>18</v>
      </c>
      <c r="B40" s="8" t="s">
        <v>68</v>
      </c>
      <c r="C40" s="21" t="s">
        <v>63</v>
      </c>
      <c r="D40" s="9">
        <v>50000</v>
      </c>
      <c r="E40" s="10"/>
      <c r="F40" s="9"/>
      <c r="G40" s="10"/>
      <c r="H40" s="9"/>
    </row>
    <row r="41" spans="1:8">
      <c r="A41" s="6">
        <v>19</v>
      </c>
      <c r="B41" s="8" t="s">
        <v>108</v>
      </c>
      <c r="C41" s="21" t="s">
        <v>63</v>
      </c>
      <c r="D41" s="9">
        <v>30000</v>
      </c>
      <c r="E41" s="10"/>
      <c r="F41" s="9"/>
      <c r="G41" s="10"/>
      <c r="H41" s="9"/>
    </row>
    <row r="42" spans="1:8">
      <c r="A42" s="6">
        <v>20</v>
      </c>
      <c r="B42" s="8" t="s">
        <v>109</v>
      </c>
      <c r="C42" s="21" t="s">
        <v>63</v>
      </c>
      <c r="D42" s="9">
        <v>25000</v>
      </c>
      <c r="E42" s="10"/>
      <c r="F42" s="9"/>
      <c r="G42" s="10"/>
      <c r="H42" s="9"/>
    </row>
    <row r="43" spans="1:8">
      <c r="A43" s="6">
        <v>21</v>
      </c>
      <c r="B43" s="8" t="s">
        <v>69</v>
      </c>
      <c r="C43" s="21" t="s">
        <v>63</v>
      </c>
      <c r="D43" s="9">
        <v>10000</v>
      </c>
      <c r="E43" s="10"/>
      <c r="F43" s="9"/>
      <c r="G43" s="10"/>
      <c r="H43" s="9"/>
    </row>
    <row r="44" spans="1:8">
      <c r="A44" s="6">
        <v>22</v>
      </c>
      <c r="B44" s="8" t="s">
        <v>70</v>
      </c>
      <c r="C44" s="21" t="s">
        <v>63</v>
      </c>
      <c r="D44" s="9">
        <v>15000</v>
      </c>
      <c r="E44" s="10"/>
      <c r="F44" s="9"/>
      <c r="G44" s="10"/>
      <c r="H44" s="9"/>
    </row>
    <row r="45" spans="1:8">
      <c r="A45" s="6">
        <v>23</v>
      </c>
      <c r="B45" s="15" t="s">
        <v>110</v>
      </c>
      <c r="C45" s="21" t="s">
        <v>63</v>
      </c>
      <c r="D45" s="9">
        <v>10000</v>
      </c>
      <c r="E45" s="10"/>
      <c r="F45" s="9"/>
      <c r="G45" s="10"/>
      <c r="H45" s="9"/>
    </row>
    <row r="46" spans="1:8">
      <c r="A46" s="6">
        <v>24</v>
      </c>
      <c r="B46" s="8" t="s">
        <v>111</v>
      </c>
      <c r="C46" s="21" t="s">
        <v>63</v>
      </c>
      <c r="D46" s="9">
        <v>15500</v>
      </c>
      <c r="E46" s="10"/>
      <c r="F46" s="9"/>
      <c r="G46" s="10"/>
      <c r="H46" s="9"/>
    </row>
    <row r="47" spans="1:8">
      <c r="A47" s="6">
        <v>25</v>
      </c>
      <c r="B47" s="8" t="s">
        <v>71</v>
      </c>
      <c r="C47" s="21" t="s">
        <v>63</v>
      </c>
      <c r="D47" s="9">
        <v>10000</v>
      </c>
      <c r="E47" s="10"/>
      <c r="F47" s="9"/>
      <c r="G47" s="10"/>
      <c r="H47" s="9"/>
    </row>
    <row r="48" spans="1:8">
      <c r="A48" s="22">
        <v>26</v>
      </c>
      <c r="B48" s="31" t="s">
        <v>72</v>
      </c>
      <c r="C48" s="22" t="s">
        <v>63</v>
      </c>
      <c r="D48" s="9">
        <v>10000</v>
      </c>
      <c r="E48" s="10"/>
      <c r="F48" s="9"/>
      <c r="G48" s="10"/>
      <c r="H48" s="9"/>
    </row>
    <row r="49" spans="1:8">
      <c r="A49" s="6">
        <v>27</v>
      </c>
      <c r="B49" s="24" t="s">
        <v>112</v>
      </c>
      <c r="C49" s="21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/>
      <c r="G51" s="14"/>
      <c r="H51" s="13"/>
    </row>
    <row r="52" spans="1:8">
      <c r="A52" s="6">
        <v>28</v>
      </c>
      <c r="B52" s="8" t="s">
        <v>14</v>
      </c>
      <c r="C52" s="6" t="s">
        <v>73</v>
      </c>
      <c r="D52" s="25">
        <v>50315.171999999999</v>
      </c>
      <c r="E52" s="10"/>
      <c r="F52" s="9"/>
      <c r="G52" s="10"/>
      <c r="H52" s="9"/>
    </row>
    <row r="53" spans="1:8">
      <c r="A53" s="6">
        <v>29</v>
      </c>
      <c r="B53" s="8" t="s">
        <v>15</v>
      </c>
      <c r="C53" s="6" t="s">
        <v>73</v>
      </c>
      <c r="D53" s="25">
        <v>68989.759999999995</v>
      </c>
      <c r="E53" s="10"/>
      <c r="F53" s="9"/>
      <c r="G53" s="10"/>
      <c r="H53" s="9"/>
    </row>
    <row r="54" spans="1:8">
      <c r="A54" s="6">
        <v>30</v>
      </c>
      <c r="B54" s="8" t="s">
        <v>4</v>
      </c>
      <c r="C54" s="6" t="s">
        <v>73</v>
      </c>
      <c r="D54" s="27">
        <v>1450000</v>
      </c>
      <c r="E54" s="10">
        <v>3.9</v>
      </c>
      <c r="F54" s="9">
        <f>D54*E54</f>
        <v>5655000</v>
      </c>
      <c r="G54" s="10">
        <v>3.9</v>
      </c>
      <c r="H54" s="9">
        <f>D54*G54</f>
        <v>5655000</v>
      </c>
    </row>
    <row r="55" spans="1:8">
      <c r="A55" s="6">
        <v>31</v>
      </c>
      <c r="B55" s="16" t="s">
        <v>113</v>
      </c>
      <c r="C55" s="6" t="s">
        <v>114</v>
      </c>
      <c r="D55" s="27">
        <v>35000</v>
      </c>
      <c r="E55" s="10"/>
      <c r="F55" s="9"/>
      <c r="G55" s="10"/>
      <c r="H55" s="9"/>
    </row>
    <row r="56" spans="1:8">
      <c r="A56" s="6">
        <v>32</v>
      </c>
      <c r="B56" s="15" t="s">
        <v>16</v>
      </c>
      <c r="C56" s="17" t="s">
        <v>115</v>
      </c>
      <c r="D56" s="26">
        <v>17500</v>
      </c>
      <c r="E56" s="10"/>
      <c r="F56" s="9"/>
      <c r="G56" s="10"/>
      <c r="H56" s="9"/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5655000</v>
      </c>
      <c r="G57" s="14"/>
      <c r="H57" s="13">
        <f>H52+H53+H54+H55+H56</f>
        <v>5655000</v>
      </c>
    </row>
    <row r="58" spans="1:8">
      <c r="A58" s="6">
        <v>33</v>
      </c>
      <c r="B58" s="15" t="s">
        <v>25</v>
      </c>
      <c r="C58" s="6" t="s">
        <v>74</v>
      </c>
      <c r="D58" s="9">
        <v>1500</v>
      </c>
      <c r="E58" s="10"/>
      <c r="F58" s="9"/>
      <c r="G58" s="10"/>
      <c r="H58" s="9"/>
    </row>
    <row r="59" spans="1:8">
      <c r="A59" s="6">
        <v>34</v>
      </c>
      <c r="B59" s="8" t="s">
        <v>24</v>
      </c>
      <c r="C59" s="21" t="s">
        <v>74</v>
      </c>
      <c r="D59" s="9">
        <v>1300</v>
      </c>
      <c r="E59" s="10"/>
      <c r="F59" s="9"/>
      <c r="G59" s="10"/>
      <c r="H59" s="9"/>
    </row>
    <row r="60" spans="1:8">
      <c r="A60" s="6">
        <v>35</v>
      </c>
      <c r="B60" s="8" t="s">
        <v>26</v>
      </c>
      <c r="C60" s="21" t="s">
        <v>74</v>
      </c>
      <c r="D60" s="9">
        <v>1900</v>
      </c>
      <c r="E60" s="10"/>
      <c r="F60" s="9"/>
      <c r="G60" s="10"/>
      <c r="H60" s="9"/>
    </row>
    <row r="61" spans="1:8" ht="15">
      <c r="A61" s="11" t="s">
        <v>29</v>
      </c>
      <c r="B61" s="12" t="s">
        <v>52</v>
      </c>
      <c r="C61" s="11"/>
      <c r="D61" s="13"/>
      <c r="E61" s="19"/>
      <c r="F61" s="13"/>
      <c r="G61" s="19"/>
      <c r="H61" s="13"/>
    </row>
    <row r="62" spans="1:8">
      <c r="A62" s="6">
        <v>36</v>
      </c>
      <c r="B62" s="8" t="s">
        <v>116</v>
      </c>
      <c r="C62" s="6" t="s">
        <v>61</v>
      </c>
      <c r="D62" s="9">
        <v>15000</v>
      </c>
      <c r="E62" s="9"/>
      <c r="F62" s="9"/>
      <c r="G62" s="9"/>
      <c r="H62" s="9"/>
    </row>
    <row r="63" spans="1:8">
      <c r="A63" s="6">
        <v>37</v>
      </c>
      <c r="B63" s="8" t="s">
        <v>117</v>
      </c>
      <c r="C63" s="6" t="s">
        <v>61</v>
      </c>
      <c r="D63" s="9">
        <v>10000</v>
      </c>
      <c r="E63" s="10"/>
      <c r="F63" s="10"/>
      <c r="G63" s="10"/>
      <c r="H63" s="10"/>
    </row>
    <row r="64" spans="1:8">
      <c r="A64" s="6">
        <v>38</v>
      </c>
      <c r="B64" s="15" t="s">
        <v>118</v>
      </c>
      <c r="C64" s="21" t="s">
        <v>61</v>
      </c>
      <c r="D64" s="9">
        <v>13000</v>
      </c>
      <c r="E64" s="10"/>
      <c r="F64" s="9"/>
      <c r="G64" s="10"/>
      <c r="H64" s="9"/>
    </row>
    <row r="65" spans="1:8">
      <c r="A65" s="22">
        <v>39</v>
      </c>
      <c r="B65" s="15" t="s">
        <v>119</v>
      </c>
      <c r="C65" s="22" t="s">
        <v>61</v>
      </c>
      <c r="D65" s="9">
        <v>10000</v>
      </c>
      <c r="E65" s="10"/>
      <c r="F65" s="9"/>
      <c r="G65" s="10"/>
      <c r="H65" s="9"/>
    </row>
    <row r="66" spans="1:8">
      <c r="A66" s="22">
        <v>40</v>
      </c>
      <c r="B66" s="15" t="s">
        <v>120</v>
      </c>
      <c r="C66" s="22" t="s">
        <v>61</v>
      </c>
      <c r="D66" s="9">
        <v>400000</v>
      </c>
      <c r="E66" s="10"/>
      <c r="F66" s="9"/>
      <c r="G66" s="10"/>
      <c r="H66" s="9"/>
    </row>
    <row r="67" spans="1:8">
      <c r="A67" s="21">
        <v>41</v>
      </c>
      <c r="B67" s="15" t="s">
        <v>121</v>
      </c>
      <c r="C67" s="21" t="s">
        <v>61</v>
      </c>
      <c r="D67" s="9">
        <v>1000000</v>
      </c>
      <c r="E67" s="10"/>
      <c r="F67" s="9"/>
      <c r="G67" s="10"/>
      <c r="H67" s="9"/>
    </row>
    <row r="68" spans="1:8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8" ht="15">
      <c r="A69" s="11" t="s">
        <v>31</v>
      </c>
      <c r="B69" s="12" t="s">
        <v>32</v>
      </c>
      <c r="C69" s="11"/>
      <c r="D69" s="13"/>
      <c r="E69" s="14"/>
      <c r="F69" s="32">
        <f>SUM(F23+F51+F57+F61+F68)</f>
        <v>5655000</v>
      </c>
      <c r="G69" s="32"/>
      <c r="H69" s="32">
        <f>SUM(H23+H51+H57+H61+H68)</f>
        <v>5655000</v>
      </c>
    </row>
    <row r="70" spans="1:8">
      <c r="A70" s="6">
        <v>42</v>
      </c>
      <c r="B70" s="15" t="s">
        <v>75</v>
      </c>
      <c r="C70" s="6" t="s">
        <v>63</v>
      </c>
      <c r="D70" s="9">
        <v>28028.091236719039</v>
      </c>
      <c r="E70" s="10"/>
      <c r="F70" s="10"/>
      <c r="G70" s="10"/>
      <c r="H70" s="10"/>
    </row>
    <row r="71" spans="1:8">
      <c r="A71" s="6">
        <v>43</v>
      </c>
      <c r="B71" s="8" t="s">
        <v>76</v>
      </c>
      <c r="C71" s="6" t="s">
        <v>63</v>
      </c>
      <c r="D71" s="9">
        <v>1800</v>
      </c>
      <c r="E71" s="10"/>
      <c r="F71" s="10"/>
      <c r="G71" s="10"/>
      <c r="H71" s="10"/>
    </row>
    <row r="72" spans="1:8">
      <c r="A72" s="6">
        <v>44</v>
      </c>
      <c r="B72" s="8" t="s">
        <v>77</v>
      </c>
      <c r="C72" s="6" t="s">
        <v>63</v>
      </c>
      <c r="D72" s="9">
        <v>20255.099999999999</v>
      </c>
      <c r="E72" s="10"/>
      <c r="F72" s="10"/>
      <c r="G72" s="10"/>
      <c r="H72" s="10"/>
    </row>
    <row r="73" spans="1:8">
      <c r="A73" s="6">
        <v>45</v>
      </c>
      <c r="B73" s="8" t="s">
        <v>78</v>
      </c>
      <c r="C73" s="6" t="s">
        <v>63</v>
      </c>
      <c r="D73" s="9">
        <v>28600</v>
      </c>
      <c r="E73" s="10"/>
      <c r="F73" s="9"/>
      <c r="G73" s="10"/>
      <c r="H73" s="9"/>
    </row>
    <row r="74" spans="1:8">
      <c r="A74" s="6">
        <v>46</v>
      </c>
      <c r="B74" s="8" t="s">
        <v>79</v>
      </c>
      <c r="C74" s="6" t="s">
        <v>63</v>
      </c>
      <c r="D74" s="9">
        <v>45480</v>
      </c>
      <c r="E74" s="10"/>
      <c r="F74" s="10"/>
      <c r="G74" s="10"/>
      <c r="H74" s="10"/>
    </row>
    <row r="75" spans="1:8">
      <c r="A75" s="6">
        <v>47</v>
      </c>
      <c r="B75" s="8" t="s">
        <v>80</v>
      </c>
      <c r="C75" s="6" t="s">
        <v>63</v>
      </c>
      <c r="D75" s="9">
        <v>16000</v>
      </c>
      <c r="E75" s="10"/>
      <c r="F75" s="10"/>
      <c r="G75" s="10"/>
      <c r="H75" s="10"/>
    </row>
    <row r="76" spans="1:8">
      <c r="A76" s="6">
        <v>48</v>
      </c>
      <c r="B76" s="8" t="s">
        <v>122</v>
      </c>
      <c r="C76" s="6" t="s">
        <v>63</v>
      </c>
      <c r="D76" s="9">
        <v>150000</v>
      </c>
      <c r="E76" s="10"/>
      <c r="F76" s="10"/>
      <c r="G76" s="10"/>
      <c r="H76" s="10"/>
    </row>
    <row r="77" spans="1:8">
      <c r="A77" s="6">
        <v>49</v>
      </c>
      <c r="B77" s="8" t="s">
        <v>81</v>
      </c>
      <c r="C77" s="6" t="s">
        <v>63</v>
      </c>
      <c r="D77" s="9">
        <v>2000000</v>
      </c>
      <c r="E77" s="10"/>
      <c r="F77" s="10"/>
      <c r="G77" s="10"/>
      <c r="H77" s="10"/>
    </row>
    <row r="78" spans="1:8">
      <c r="A78" s="6">
        <v>50</v>
      </c>
      <c r="B78" s="8" t="s">
        <v>82</v>
      </c>
      <c r="C78" s="6" t="s">
        <v>63</v>
      </c>
      <c r="D78" s="9">
        <v>180000</v>
      </c>
      <c r="E78" s="10"/>
      <c r="F78" s="10"/>
      <c r="G78" s="10"/>
      <c r="H78" s="10"/>
    </row>
    <row r="79" spans="1:8">
      <c r="A79" s="6">
        <v>51</v>
      </c>
      <c r="B79" s="15" t="s">
        <v>83</v>
      </c>
      <c r="C79" s="6" t="s">
        <v>63</v>
      </c>
      <c r="D79" s="9">
        <v>150000</v>
      </c>
      <c r="E79" s="10"/>
      <c r="F79" s="10"/>
      <c r="G79" s="10"/>
      <c r="H79" s="10"/>
    </row>
    <row r="80" spans="1:8">
      <c r="A80" s="22">
        <v>52</v>
      </c>
      <c r="B80" s="15" t="s">
        <v>84</v>
      </c>
      <c r="C80" s="22" t="s">
        <v>63</v>
      </c>
      <c r="D80" s="9">
        <v>6000</v>
      </c>
      <c r="E80" s="10"/>
      <c r="F80" s="10"/>
      <c r="G80" s="10"/>
      <c r="H80" s="10"/>
    </row>
    <row r="81" spans="1:8">
      <c r="A81" s="22">
        <v>53</v>
      </c>
      <c r="B81" s="15" t="s">
        <v>123</v>
      </c>
      <c r="C81" s="22" t="s">
        <v>63</v>
      </c>
      <c r="D81" s="9">
        <v>1400</v>
      </c>
      <c r="E81" s="10"/>
      <c r="F81" s="10"/>
      <c r="G81" s="10"/>
      <c r="H81" s="10"/>
    </row>
    <row r="82" spans="1:8">
      <c r="A82" s="6">
        <v>54</v>
      </c>
      <c r="B82" s="8" t="s">
        <v>124</v>
      </c>
      <c r="C82" s="6" t="s">
        <v>63</v>
      </c>
      <c r="D82" s="9">
        <v>12500</v>
      </c>
      <c r="E82" s="10"/>
      <c r="F82" s="10"/>
      <c r="G82" s="10"/>
      <c r="H82" s="10"/>
    </row>
    <row r="83" spans="1:8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8">
      <c r="A84" s="6">
        <v>55</v>
      </c>
      <c r="B84" s="8" t="s">
        <v>17</v>
      </c>
      <c r="C84" s="6" t="s">
        <v>86</v>
      </c>
      <c r="D84" s="9">
        <v>1500000</v>
      </c>
      <c r="E84" s="10">
        <v>1</v>
      </c>
      <c r="F84" s="25">
        <f>D84*E84</f>
        <v>1500000</v>
      </c>
      <c r="G84" s="10">
        <v>1</v>
      </c>
      <c r="H84" s="25">
        <f>D84*G84</f>
        <v>1500000</v>
      </c>
    </row>
    <row r="85" spans="1:8">
      <c r="A85" s="6">
        <v>56</v>
      </c>
      <c r="B85" s="8" t="s">
        <v>125</v>
      </c>
      <c r="C85" s="6" t="s">
        <v>87</v>
      </c>
      <c r="D85" s="9">
        <v>0</v>
      </c>
      <c r="E85" s="10"/>
      <c r="F85" s="9"/>
      <c r="G85" s="10"/>
      <c r="H85" s="9"/>
    </row>
    <row r="86" spans="1:8">
      <c r="A86" s="6">
        <v>57</v>
      </c>
      <c r="B86" s="8" t="s">
        <v>126</v>
      </c>
      <c r="C86" s="6" t="s">
        <v>85</v>
      </c>
      <c r="D86" s="9">
        <v>1200000</v>
      </c>
      <c r="E86" s="10"/>
      <c r="F86" s="10"/>
      <c r="G86" s="10"/>
      <c r="H86" s="10"/>
    </row>
    <row r="87" spans="1:8">
      <c r="A87" s="6">
        <v>58</v>
      </c>
      <c r="B87" s="8" t="s">
        <v>88</v>
      </c>
      <c r="C87" s="21" t="s">
        <v>89</v>
      </c>
      <c r="D87" s="9">
        <v>200000</v>
      </c>
      <c r="E87" s="10"/>
      <c r="F87" s="10"/>
      <c r="G87" s="10"/>
      <c r="H87" s="10"/>
    </row>
    <row r="88" spans="1:8">
      <c r="A88" s="6">
        <v>59</v>
      </c>
      <c r="B88" s="8" t="s">
        <v>127</v>
      </c>
      <c r="C88" s="6" t="s">
        <v>114</v>
      </c>
      <c r="D88" s="9">
        <v>500000</v>
      </c>
      <c r="E88" s="10"/>
      <c r="F88" s="10"/>
      <c r="G88" s="10"/>
      <c r="H88" s="10"/>
    </row>
    <row r="89" spans="1:8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1500000</v>
      </c>
    </row>
    <row r="90" spans="1:8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1500000</v>
      </c>
    </row>
    <row r="91" spans="1:8" ht="15">
      <c r="A91" s="11" t="s">
        <v>36</v>
      </c>
      <c r="B91" s="12" t="s">
        <v>91</v>
      </c>
      <c r="C91" s="11"/>
      <c r="D91" s="13"/>
      <c r="E91" s="14"/>
      <c r="F91" s="13">
        <f>F90+F69</f>
        <v>7155000</v>
      </c>
      <c r="G91" s="14"/>
      <c r="H91" s="13">
        <f>H90+H69</f>
        <v>7155000</v>
      </c>
    </row>
    <row r="92" spans="1:8" ht="15">
      <c r="A92" s="11" t="s">
        <v>37</v>
      </c>
      <c r="B92" s="12" t="s">
        <v>18</v>
      </c>
      <c r="C92" s="11"/>
      <c r="D92" s="13"/>
      <c r="E92" s="14"/>
      <c r="F92" s="13">
        <f>F91*0.1</f>
        <v>715500</v>
      </c>
      <c r="G92" s="14"/>
      <c r="H92" s="13">
        <f>H91*0.1</f>
        <v>715500</v>
      </c>
    </row>
    <row r="93" spans="1:8" ht="15">
      <c r="A93" s="11" t="s">
        <v>38</v>
      </c>
      <c r="B93" s="12" t="s">
        <v>92</v>
      </c>
      <c r="C93" s="11"/>
      <c r="D93" s="13"/>
      <c r="E93" s="14"/>
      <c r="F93" s="13">
        <f>F91+F92</f>
        <v>7870500</v>
      </c>
      <c r="G93" s="14"/>
      <c r="H93" s="13">
        <f>H91+H92</f>
        <v>7870500</v>
      </c>
    </row>
    <row r="94" spans="1:8" ht="15">
      <c r="B94" s="3" t="s">
        <v>5</v>
      </c>
      <c r="C94"/>
      <c r="D94"/>
      <c r="E94"/>
      <c r="F94"/>
      <c r="G94"/>
    </row>
    <row r="95" spans="1:8">
      <c r="B95" t="s">
        <v>93</v>
      </c>
      <c r="C95"/>
      <c r="D95"/>
      <c r="E95"/>
      <c r="F95" s="128" t="s">
        <v>95</v>
      </c>
      <c r="G95" s="128"/>
    </row>
    <row r="96" spans="1:8">
      <c r="B96"/>
      <c r="C96"/>
      <c r="D96"/>
      <c r="E96"/>
      <c r="F96"/>
      <c r="G96"/>
    </row>
    <row r="97" spans="2:7" ht="15" customHeight="1">
      <c r="B97" t="s">
        <v>99</v>
      </c>
      <c r="C97"/>
      <c r="D97"/>
      <c r="E97"/>
      <c r="F97" s="128" t="s">
        <v>131</v>
      </c>
      <c r="G97" s="128"/>
    </row>
    <row r="98" spans="2:7">
      <c r="B98"/>
      <c r="C98"/>
      <c r="D98"/>
      <c r="E98"/>
      <c r="F98"/>
      <c r="G98"/>
    </row>
    <row r="99" spans="2:7">
      <c r="B99" s="37" t="s">
        <v>94</v>
      </c>
      <c r="C99"/>
      <c r="D99"/>
      <c r="E99"/>
      <c r="F99" s="38" t="s">
        <v>96</v>
      </c>
      <c r="G99" s="38"/>
    </row>
    <row r="100" spans="2:7" ht="15">
      <c r="B100" s="3" t="s">
        <v>1</v>
      </c>
      <c r="C100"/>
      <c r="D100"/>
      <c r="E100"/>
      <c r="F100"/>
      <c r="G100"/>
    </row>
    <row r="101" spans="2:7">
      <c r="B101" t="s">
        <v>46</v>
      </c>
      <c r="C101"/>
      <c r="D101"/>
      <c r="E101"/>
      <c r="F101" t="s">
        <v>129</v>
      </c>
      <c r="G101"/>
    </row>
    <row r="102" spans="2:7" ht="15">
      <c r="B102" s="3" t="s">
        <v>2</v>
      </c>
      <c r="C102"/>
      <c r="D102"/>
      <c r="E102"/>
      <c r="F102"/>
      <c r="G102"/>
    </row>
    <row r="103" spans="2:7">
      <c r="B103" t="s">
        <v>44</v>
      </c>
      <c r="C103"/>
      <c r="D103"/>
      <c r="E103"/>
      <c r="F103" s="39" t="s">
        <v>130</v>
      </c>
      <c r="G103" s="39"/>
    </row>
    <row r="104" spans="2:7">
      <c r="B104"/>
      <c r="C104"/>
      <c r="D104"/>
      <c r="E104"/>
      <c r="F104"/>
      <c r="G104"/>
    </row>
    <row r="105" spans="2:7">
      <c r="B105" t="s">
        <v>45</v>
      </c>
      <c r="C105"/>
      <c r="D105"/>
      <c r="E105"/>
      <c r="F105" t="s">
        <v>128</v>
      </c>
      <c r="G105"/>
    </row>
  </sheetData>
  <mergeCells count="15">
    <mergeCell ref="F97:G97"/>
    <mergeCell ref="B8:H8"/>
    <mergeCell ref="B10:H10"/>
    <mergeCell ref="A2:H2"/>
    <mergeCell ref="A3:H3"/>
    <mergeCell ref="A4:H4"/>
    <mergeCell ref="A15:H15"/>
    <mergeCell ref="F95:G95"/>
    <mergeCell ref="G17:H17"/>
    <mergeCell ref="A13:H13"/>
    <mergeCell ref="A17:A18"/>
    <mergeCell ref="B17:B18"/>
    <mergeCell ref="C17:C18"/>
    <mergeCell ref="D17:D18"/>
    <mergeCell ref="E17:F1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194EF-CBB4-435B-AB4D-467FD8C61DC3}">
  <sheetPr>
    <pageSetUpPr fitToPage="1"/>
  </sheetPr>
  <dimension ref="A2:M105"/>
  <sheetViews>
    <sheetView tabSelected="1" topLeftCell="A58" zoomScale="85" zoomScaleNormal="85" workbookViewId="0">
      <selection activeCell="B82" sqref="B82:H82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0" width="11.625" style="2" bestFit="1" customWidth="1"/>
    <col min="11" max="12" width="14" style="2" bestFit="1" customWidth="1"/>
    <col min="13" max="13" width="15.5" style="2" customWidth="1"/>
    <col min="14" max="16384" width="9" style="2"/>
  </cols>
  <sheetData>
    <row r="2" spans="1:8">
      <c r="A2" s="130" t="s">
        <v>55</v>
      </c>
      <c r="B2" s="130"/>
      <c r="C2" s="130"/>
      <c r="D2" s="130"/>
      <c r="E2" s="130"/>
      <c r="F2" s="130"/>
      <c r="G2" s="130"/>
      <c r="H2" s="130"/>
    </row>
    <row r="3" spans="1:8">
      <c r="A3" s="130" t="s">
        <v>56</v>
      </c>
      <c r="B3" s="130"/>
      <c r="C3" s="130"/>
      <c r="D3" s="130"/>
      <c r="E3" s="130"/>
      <c r="F3" s="130"/>
      <c r="G3" s="130"/>
      <c r="H3" s="130"/>
    </row>
    <row r="4" spans="1:8">
      <c r="A4" s="130" t="s">
        <v>144</v>
      </c>
      <c r="B4" s="130"/>
      <c r="C4" s="130"/>
      <c r="D4" s="130"/>
      <c r="E4" s="130"/>
      <c r="F4" s="130"/>
      <c r="G4" s="130"/>
      <c r="H4" s="130"/>
    </row>
    <row r="8" spans="1:8" ht="15">
      <c r="B8" s="129" t="s">
        <v>58</v>
      </c>
      <c r="C8" s="129"/>
      <c r="D8" s="129"/>
      <c r="E8" s="129"/>
      <c r="F8" s="129"/>
      <c r="G8" s="129"/>
      <c r="H8" s="129"/>
    </row>
    <row r="9" spans="1:8" ht="15">
      <c r="B9" s="3"/>
      <c r="C9" s="3"/>
      <c r="D9" s="3"/>
      <c r="E9" s="3"/>
      <c r="F9" s="3"/>
    </row>
    <row r="10" spans="1:8" ht="15">
      <c r="B10" s="129" t="s">
        <v>97</v>
      </c>
      <c r="C10" s="129"/>
      <c r="D10" s="129"/>
      <c r="E10" s="129"/>
      <c r="F10" s="129"/>
      <c r="G10" s="129"/>
      <c r="H10" s="129"/>
    </row>
    <row r="11" spans="1:8" ht="15">
      <c r="B11" s="124"/>
      <c r="C11" s="124"/>
      <c r="D11" s="124"/>
      <c r="E11" s="124"/>
      <c r="F11" s="124"/>
    </row>
    <row r="12" spans="1:8" ht="15">
      <c r="B12" s="124"/>
      <c r="C12" s="124"/>
      <c r="D12" s="124"/>
      <c r="E12" s="124"/>
      <c r="F12" s="124"/>
    </row>
    <row r="13" spans="1:8">
      <c r="A13" s="130" t="s">
        <v>145</v>
      </c>
      <c r="B13" s="130"/>
      <c r="C13" s="130"/>
      <c r="D13" s="130"/>
      <c r="E13" s="130"/>
      <c r="F13" s="130"/>
      <c r="G13" s="130"/>
      <c r="H13" s="130"/>
    </row>
    <row r="14" spans="1:8">
      <c r="A14" s="125"/>
      <c r="B14" s="125"/>
      <c r="C14" s="125"/>
      <c r="D14" s="125"/>
      <c r="E14" s="125"/>
      <c r="F14" s="125"/>
      <c r="G14" s="125"/>
      <c r="H14" s="125"/>
    </row>
    <row r="15" spans="1:8">
      <c r="A15" s="130" t="s">
        <v>98</v>
      </c>
      <c r="B15" s="130"/>
      <c r="C15" s="130"/>
      <c r="D15" s="130"/>
      <c r="E15" s="130"/>
      <c r="F15" s="130"/>
      <c r="G15" s="130"/>
      <c r="H15" s="130"/>
    </row>
    <row r="17" spans="1:11">
      <c r="A17" s="132" t="s">
        <v>43</v>
      </c>
      <c r="B17" s="132" t="s">
        <v>6</v>
      </c>
      <c r="C17" s="133" t="s">
        <v>39</v>
      </c>
      <c r="D17" s="133" t="s">
        <v>40</v>
      </c>
      <c r="E17" s="131" t="s">
        <v>41</v>
      </c>
      <c r="F17" s="131"/>
      <c r="G17" s="131" t="s">
        <v>42</v>
      </c>
      <c r="H17" s="131"/>
    </row>
    <row r="18" spans="1:11">
      <c r="A18" s="132"/>
      <c r="B18" s="132"/>
      <c r="C18" s="134"/>
      <c r="D18" s="134"/>
      <c r="E18" s="127" t="s">
        <v>7</v>
      </c>
      <c r="F18" s="127" t="s">
        <v>0</v>
      </c>
      <c r="G18" s="127" t="s">
        <v>7</v>
      </c>
      <c r="H18" s="127" t="s">
        <v>0</v>
      </c>
    </row>
    <row r="19" spans="1:11">
      <c r="A19" s="127">
        <v>0</v>
      </c>
      <c r="B19" s="127">
        <v>1</v>
      </c>
      <c r="C19" s="126">
        <v>2</v>
      </c>
      <c r="D19" s="126">
        <v>3</v>
      </c>
      <c r="E19" s="127">
        <v>4</v>
      </c>
      <c r="F19" s="127">
        <v>5</v>
      </c>
      <c r="G19" s="127">
        <v>6</v>
      </c>
      <c r="H19" s="127">
        <v>7</v>
      </c>
    </row>
    <row r="20" spans="1:11">
      <c r="A20" s="127">
        <v>1</v>
      </c>
      <c r="B20" s="8" t="s">
        <v>3</v>
      </c>
      <c r="C20" s="127" t="s">
        <v>59</v>
      </c>
      <c r="D20" s="9">
        <v>100000</v>
      </c>
      <c r="E20" s="10"/>
      <c r="F20" s="9"/>
      <c r="G20" s="10"/>
      <c r="H20" s="9"/>
    </row>
    <row r="21" spans="1:11">
      <c r="A21" s="127">
        <v>2</v>
      </c>
      <c r="B21" s="8" t="s">
        <v>100</v>
      </c>
      <c r="C21" s="127" t="s">
        <v>60</v>
      </c>
      <c r="D21" s="9">
        <v>1000</v>
      </c>
      <c r="E21" s="10"/>
      <c r="F21" s="9"/>
      <c r="G21" s="10"/>
      <c r="H21" s="9"/>
    </row>
    <row r="22" spans="1:11">
      <c r="A22" s="127">
        <v>3</v>
      </c>
      <c r="B22" s="8" t="s">
        <v>101</v>
      </c>
      <c r="C22" s="127" t="s">
        <v>59</v>
      </c>
      <c r="D22" s="9">
        <v>95000</v>
      </c>
      <c r="E22" s="10"/>
      <c r="F22" s="9"/>
      <c r="G22" s="10"/>
      <c r="H22" s="9"/>
    </row>
    <row r="23" spans="1:11" ht="15">
      <c r="A23" s="83" t="s">
        <v>19</v>
      </c>
      <c r="B23" s="84" t="s">
        <v>47</v>
      </c>
      <c r="C23" s="83"/>
      <c r="D23" s="81"/>
      <c r="E23" s="78"/>
      <c r="F23" s="81"/>
      <c r="G23" s="78"/>
      <c r="H23" s="81"/>
    </row>
    <row r="24" spans="1:11">
      <c r="A24" s="127">
        <v>4</v>
      </c>
      <c r="B24" s="8" t="s">
        <v>102</v>
      </c>
      <c r="C24" s="127" t="s">
        <v>60</v>
      </c>
      <c r="D24" s="9">
        <v>44000</v>
      </c>
      <c r="E24" s="62">
        <v>0</v>
      </c>
      <c r="F24" s="63">
        <f>D24*E24</f>
        <v>0</v>
      </c>
      <c r="G24" s="10">
        <v>670.84</v>
      </c>
      <c r="H24" s="9">
        <f>D24*G24</f>
        <v>29516960</v>
      </c>
    </row>
    <row r="25" spans="1:11">
      <c r="A25" s="127">
        <v>5</v>
      </c>
      <c r="B25" s="8" t="s">
        <v>103</v>
      </c>
      <c r="C25" s="127" t="s">
        <v>74</v>
      </c>
      <c r="D25" s="9">
        <v>22500</v>
      </c>
      <c r="E25" s="62"/>
      <c r="F25" s="63">
        <f t="shared" ref="F25:F30" si="0">D25*E25</f>
        <v>0</v>
      </c>
      <c r="G25" s="10"/>
      <c r="H25" s="9">
        <f t="shared" ref="H25:H30" si="1">D25*G25</f>
        <v>0</v>
      </c>
    </row>
    <row r="26" spans="1:11">
      <c r="A26" s="127">
        <v>6</v>
      </c>
      <c r="B26" s="8" t="s">
        <v>104</v>
      </c>
      <c r="C26" s="127" t="s">
        <v>61</v>
      </c>
      <c r="D26" s="9">
        <v>22500</v>
      </c>
      <c r="E26" s="62"/>
      <c r="F26" s="63">
        <f t="shared" si="0"/>
        <v>0</v>
      </c>
      <c r="G26" s="10">
        <v>65</v>
      </c>
      <c r="H26" s="9">
        <f t="shared" si="1"/>
        <v>1462500</v>
      </c>
    </row>
    <row r="27" spans="1:11" s="74" customFormat="1">
      <c r="A27" s="71">
        <v>7</v>
      </c>
      <c r="B27" s="72" t="s">
        <v>62</v>
      </c>
      <c r="C27" s="71" t="s">
        <v>61</v>
      </c>
      <c r="D27" s="63">
        <v>22500</v>
      </c>
      <c r="E27" s="62">
        <v>0</v>
      </c>
      <c r="F27" s="63"/>
      <c r="G27" s="62">
        <v>28</v>
      </c>
      <c r="H27" s="63">
        <v>383000</v>
      </c>
      <c r="I27" s="75"/>
      <c r="J27" s="76"/>
      <c r="K27" s="73"/>
    </row>
    <row r="28" spans="1:11">
      <c r="A28" s="127">
        <v>8</v>
      </c>
      <c r="B28" s="8" t="s">
        <v>8</v>
      </c>
      <c r="C28" s="127" t="s">
        <v>63</v>
      </c>
      <c r="D28" s="9">
        <v>25000</v>
      </c>
      <c r="E28" s="62"/>
      <c r="F28" s="63">
        <f t="shared" si="0"/>
        <v>0</v>
      </c>
      <c r="G28" s="10"/>
      <c r="H28" s="9">
        <f t="shared" si="1"/>
        <v>0</v>
      </c>
    </row>
    <row r="29" spans="1:11">
      <c r="A29" s="127">
        <v>9</v>
      </c>
      <c r="B29" s="15" t="s">
        <v>105</v>
      </c>
      <c r="C29" s="127" t="s">
        <v>63</v>
      </c>
      <c r="D29" s="9">
        <v>5200</v>
      </c>
      <c r="E29" s="63">
        <v>45</v>
      </c>
      <c r="F29" s="63">
        <f t="shared" si="0"/>
        <v>234000</v>
      </c>
      <c r="G29" s="9">
        <v>295</v>
      </c>
      <c r="H29" s="9">
        <f t="shared" si="1"/>
        <v>1534000</v>
      </c>
    </row>
    <row r="30" spans="1:11" s="74" customFormat="1">
      <c r="A30" s="71">
        <v>10</v>
      </c>
      <c r="B30" s="105" t="s">
        <v>106</v>
      </c>
      <c r="C30" s="71" t="s">
        <v>63</v>
      </c>
      <c r="D30" s="63">
        <v>10000</v>
      </c>
      <c r="E30" s="63"/>
      <c r="F30" s="63">
        <f t="shared" si="0"/>
        <v>0</v>
      </c>
      <c r="G30" s="63">
        <v>504</v>
      </c>
      <c r="H30" s="63">
        <f t="shared" si="1"/>
        <v>5040000</v>
      </c>
    </row>
    <row r="31" spans="1:11">
      <c r="A31" s="127">
        <v>11</v>
      </c>
      <c r="B31" s="15" t="s">
        <v>107</v>
      </c>
      <c r="C31" s="127" t="s">
        <v>63</v>
      </c>
      <c r="D31" s="9">
        <v>5000</v>
      </c>
      <c r="E31" s="62"/>
      <c r="F31" s="63"/>
      <c r="G31" s="10"/>
      <c r="H31" s="9"/>
    </row>
    <row r="32" spans="1:11" ht="15">
      <c r="A32" s="83" t="s">
        <v>20</v>
      </c>
      <c r="B32" s="84" t="s">
        <v>48</v>
      </c>
      <c r="C32" s="83"/>
      <c r="D32" s="81"/>
      <c r="E32" s="78"/>
      <c r="F32" s="81">
        <f>F24+F25+F26+F27+F28+F29+F30+F31</f>
        <v>234000</v>
      </c>
      <c r="G32" s="78"/>
      <c r="H32" s="81">
        <f>H24+H25+H26+H27+H28+H29+H30+H31</f>
        <v>37936460</v>
      </c>
      <c r="I32" s="56"/>
    </row>
    <row r="33" spans="1:13" s="74" customFormat="1" ht="15">
      <c r="A33" s="111">
        <v>12</v>
      </c>
      <c r="B33" s="28" t="s">
        <v>9</v>
      </c>
      <c r="C33" s="29" t="s">
        <v>65</v>
      </c>
      <c r="D33" s="110">
        <v>45000</v>
      </c>
      <c r="E33" s="62">
        <v>10</v>
      </c>
      <c r="F33" s="63">
        <f>D33*E33</f>
        <v>450000</v>
      </c>
      <c r="G33" s="62">
        <v>450</v>
      </c>
      <c r="H33" s="64">
        <f>D33*G33</f>
        <v>20250000</v>
      </c>
    </row>
    <row r="34" spans="1:13">
      <c r="A34" s="127">
        <v>13</v>
      </c>
      <c r="B34" s="28" t="s">
        <v>64</v>
      </c>
      <c r="C34" s="29" t="s">
        <v>66</v>
      </c>
      <c r="D34" s="30">
        <v>25000</v>
      </c>
      <c r="E34" s="62"/>
      <c r="F34" s="63">
        <f>D34*E34</f>
        <v>0</v>
      </c>
      <c r="G34" s="10">
        <v>150</v>
      </c>
      <c r="H34" s="9">
        <f>D34*G34</f>
        <v>3750000</v>
      </c>
    </row>
    <row r="35" spans="1:13" s="74" customFormat="1">
      <c r="A35" s="71">
        <v>14</v>
      </c>
      <c r="B35" s="28" t="s">
        <v>11</v>
      </c>
      <c r="C35" s="29" t="s">
        <v>65</v>
      </c>
      <c r="D35" s="110">
        <v>9500</v>
      </c>
      <c r="E35" s="62">
        <v>113.92</v>
      </c>
      <c r="F35" s="63">
        <f>D35*E35</f>
        <v>1082240</v>
      </c>
      <c r="G35" s="62">
        <v>692.9</v>
      </c>
      <c r="H35" s="63">
        <f>D35*G35</f>
        <v>6582550</v>
      </c>
    </row>
    <row r="36" spans="1:13" s="74" customFormat="1">
      <c r="A36" s="71">
        <v>15</v>
      </c>
      <c r="B36" s="28" t="s">
        <v>10</v>
      </c>
      <c r="C36" s="29" t="s">
        <v>67</v>
      </c>
      <c r="D36" s="110">
        <v>3500</v>
      </c>
      <c r="E36" s="62">
        <v>0</v>
      </c>
      <c r="F36" s="63">
        <f>D36*E36</f>
        <v>0</v>
      </c>
      <c r="G36" s="62">
        <v>554</v>
      </c>
      <c r="H36" s="63">
        <f>D36*G36</f>
        <v>1939000</v>
      </c>
    </row>
    <row r="37" spans="1:13" ht="15">
      <c r="A37" s="83" t="s">
        <v>21</v>
      </c>
      <c r="B37" s="84" t="s">
        <v>49</v>
      </c>
      <c r="C37" s="83"/>
      <c r="D37" s="81"/>
      <c r="E37" s="78"/>
      <c r="F37" s="81">
        <f>F33+F34+F35+F36</f>
        <v>1532240</v>
      </c>
      <c r="G37" s="78"/>
      <c r="H37" s="81">
        <f>H33+H34+H35+H36</f>
        <v>32521550</v>
      </c>
      <c r="I37" s="56"/>
    </row>
    <row r="38" spans="1:13" s="74" customFormat="1">
      <c r="A38" s="71">
        <v>16</v>
      </c>
      <c r="B38" s="72" t="s">
        <v>12</v>
      </c>
      <c r="C38" s="71" t="s">
        <v>63</v>
      </c>
      <c r="D38" s="63">
        <v>13000</v>
      </c>
      <c r="E38" s="62">
        <v>30</v>
      </c>
      <c r="F38" s="63">
        <f>D38*E38</f>
        <v>390000</v>
      </c>
      <c r="G38" s="62">
        <v>145</v>
      </c>
      <c r="H38" s="63">
        <f>D38*G38</f>
        <v>1885000</v>
      </c>
      <c r="I38" s="108"/>
      <c r="J38" s="109"/>
      <c r="K38" s="95"/>
      <c r="L38" s="108"/>
    </row>
    <row r="39" spans="1:13">
      <c r="A39" s="127">
        <v>17</v>
      </c>
      <c r="B39" s="8" t="s">
        <v>13</v>
      </c>
      <c r="C39" s="127" t="s">
        <v>63</v>
      </c>
      <c r="D39" s="9">
        <v>10000</v>
      </c>
      <c r="E39" s="62">
        <v>60</v>
      </c>
      <c r="F39" s="63">
        <f>E39*D39</f>
        <v>600000</v>
      </c>
      <c r="G39" s="62">
        <v>95</v>
      </c>
      <c r="H39" s="9">
        <f t="shared" ref="H39:H49" si="2">D39*G39</f>
        <v>950000</v>
      </c>
      <c r="I39" s="92"/>
      <c r="J39" s="94"/>
      <c r="K39" s="95"/>
      <c r="L39" s="92"/>
    </row>
    <row r="40" spans="1:13">
      <c r="A40" s="127">
        <v>18</v>
      </c>
      <c r="B40" s="8" t="s">
        <v>68</v>
      </c>
      <c r="C40" s="127" t="s">
        <v>63</v>
      </c>
      <c r="D40" s="9">
        <v>50000</v>
      </c>
      <c r="E40" s="62">
        <v>21</v>
      </c>
      <c r="F40" s="63">
        <f t="shared" ref="F40:F49" si="3">D40*E40</f>
        <v>1050000</v>
      </c>
      <c r="G40" s="62">
        <v>31</v>
      </c>
      <c r="H40" s="9">
        <f t="shared" si="2"/>
        <v>1550000</v>
      </c>
      <c r="I40" s="92"/>
      <c r="J40" s="94"/>
      <c r="K40" s="96"/>
      <c r="L40" s="92"/>
    </row>
    <row r="41" spans="1:13">
      <c r="A41" s="127">
        <v>19</v>
      </c>
      <c r="B41" s="8" t="s">
        <v>108</v>
      </c>
      <c r="C41" s="127" t="s">
        <v>63</v>
      </c>
      <c r="D41" s="9">
        <v>30000</v>
      </c>
      <c r="E41" s="62">
        <v>10</v>
      </c>
      <c r="F41" s="63">
        <f t="shared" si="3"/>
        <v>300000</v>
      </c>
      <c r="G41" s="62">
        <v>20</v>
      </c>
      <c r="H41" s="9">
        <f t="shared" si="2"/>
        <v>600000</v>
      </c>
      <c r="I41" s="92"/>
      <c r="J41" s="94"/>
      <c r="K41" s="96"/>
      <c r="L41" s="92"/>
    </row>
    <row r="42" spans="1:13" s="74" customFormat="1">
      <c r="A42" s="71">
        <v>20</v>
      </c>
      <c r="B42" s="72" t="s">
        <v>109</v>
      </c>
      <c r="C42" s="71" t="s">
        <v>63</v>
      </c>
      <c r="D42" s="63">
        <v>25000</v>
      </c>
      <c r="E42" s="62"/>
      <c r="F42" s="63">
        <f t="shared" si="3"/>
        <v>0</v>
      </c>
      <c r="G42" s="62">
        <v>250</v>
      </c>
      <c r="H42" s="63">
        <f t="shared" si="2"/>
        <v>6250000</v>
      </c>
      <c r="I42" s="108"/>
      <c r="J42" s="109"/>
      <c r="K42" s="93"/>
      <c r="L42" s="108"/>
    </row>
    <row r="43" spans="1:13" s="74" customFormat="1">
      <c r="A43" s="71">
        <v>21</v>
      </c>
      <c r="B43" s="72" t="s">
        <v>69</v>
      </c>
      <c r="C43" s="71" t="s">
        <v>63</v>
      </c>
      <c r="D43" s="63">
        <v>10000</v>
      </c>
      <c r="E43" s="62">
        <v>0</v>
      </c>
      <c r="F43" s="63">
        <f t="shared" si="3"/>
        <v>0</v>
      </c>
      <c r="G43" s="62">
        <v>15</v>
      </c>
      <c r="H43" s="63">
        <f t="shared" si="2"/>
        <v>150000</v>
      </c>
      <c r="I43" s="108"/>
      <c r="J43" s="109"/>
      <c r="K43" s="93"/>
      <c r="L43" s="108"/>
      <c r="M43" s="108"/>
    </row>
    <row r="44" spans="1:13">
      <c r="A44" s="127">
        <v>22</v>
      </c>
      <c r="B44" s="8" t="s">
        <v>70</v>
      </c>
      <c r="C44" s="127" t="s">
        <v>63</v>
      </c>
      <c r="D44" s="9">
        <v>15000</v>
      </c>
      <c r="E44" s="62">
        <v>3</v>
      </c>
      <c r="F44" s="63">
        <f t="shared" si="3"/>
        <v>45000</v>
      </c>
      <c r="G44" s="62">
        <v>7</v>
      </c>
      <c r="H44" s="9">
        <f t="shared" si="2"/>
        <v>105000</v>
      </c>
      <c r="I44" s="92"/>
      <c r="J44" s="94"/>
      <c r="K44" s="95"/>
      <c r="L44" s="92"/>
    </row>
    <row r="45" spans="1:13">
      <c r="A45" s="127">
        <v>23</v>
      </c>
      <c r="B45" s="135" t="s">
        <v>110</v>
      </c>
      <c r="C45" s="29" t="s">
        <v>63</v>
      </c>
      <c r="D45" s="136">
        <v>10000</v>
      </c>
      <c r="E45" s="137">
        <v>0</v>
      </c>
      <c r="F45" s="136">
        <f t="shared" si="3"/>
        <v>0</v>
      </c>
      <c r="G45" s="137">
        <v>40</v>
      </c>
      <c r="H45" s="136">
        <f t="shared" si="2"/>
        <v>400000</v>
      </c>
      <c r="I45" s="92"/>
      <c r="J45" s="94"/>
      <c r="K45" s="93"/>
      <c r="L45" s="92"/>
    </row>
    <row r="46" spans="1:13">
      <c r="A46" s="127">
        <v>24</v>
      </c>
      <c r="B46" s="138" t="s">
        <v>111</v>
      </c>
      <c r="C46" s="29" t="s">
        <v>63</v>
      </c>
      <c r="D46" s="136">
        <v>15500</v>
      </c>
      <c r="E46" s="137">
        <v>0</v>
      </c>
      <c r="F46" s="136">
        <f t="shared" si="3"/>
        <v>0</v>
      </c>
      <c r="G46" s="137">
        <v>0</v>
      </c>
      <c r="H46" s="136">
        <f t="shared" si="2"/>
        <v>0</v>
      </c>
      <c r="I46" s="92"/>
      <c r="J46" s="94"/>
      <c r="K46" s="95"/>
      <c r="L46" s="92"/>
    </row>
    <row r="47" spans="1:13">
      <c r="A47" s="127">
        <v>25</v>
      </c>
      <c r="B47" s="8" t="s">
        <v>71</v>
      </c>
      <c r="C47" s="127" t="s">
        <v>63</v>
      </c>
      <c r="D47" s="9">
        <v>10000</v>
      </c>
      <c r="E47" s="62">
        <v>2</v>
      </c>
      <c r="F47" s="63">
        <f t="shared" si="3"/>
        <v>20000</v>
      </c>
      <c r="G47" s="62">
        <v>5</v>
      </c>
      <c r="H47" s="9">
        <f t="shared" si="2"/>
        <v>50000</v>
      </c>
      <c r="I47" s="92"/>
      <c r="J47" s="94"/>
      <c r="K47" s="95"/>
      <c r="L47" s="92"/>
    </row>
    <row r="48" spans="1:13">
      <c r="A48" s="127">
        <v>26</v>
      </c>
      <c r="B48" s="8" t="s">
        <v>72</v>
      </c>
      <c r="C48" s="127" t="s">
        <v>63</v>
      </c>
      <c r="D48" s="9">
        <v>10000</v>
      </c>
      <c r="E48" s="62">
        <v>3</v>
      </c>
      <c r="F48" s="63">
        <f t="shared" si="3"/>
        <v>30000</v>
      </c>
      <c r="G48" s="62">
        <v>3</v>
      </c>
      <c r="H48" s="9">
        <f t="shared" si="2"/>
        <v>30000</v>
      </c>
      <c r="I48" s="92"/>
      <c r="J48" s="94"/>
      <c r="K48" s="95"/>
      <c r="L48" s="92"/>
    </row>
    <row r="49" spans="1:12" s="74" customFormat="1">
      <c r="A49" s="71">
        <v>27</v>
      </c>
      <c r="B49" s="72" t="s">
        <v>112</v>
      </c>
      <c r="C49" s="71" t="s">
        <v>63</v>
      </c>
      <c r="D49" s="63">
        <v>15500</v>
      </c>
      <c r="E49" s="62">
        <v>0</v>
      </c>
      <c r="F49" s="63">
        <f t="shared" si="3"/>
        <v>0</v>
      </c>
      <c r="G49" s="62">
        <v>50</v>
      </c>
      <c r="H49" s="63">
        <f t="shared" si="2"/>
        <v>775000</v>
      </c>
      <c r="I49" s="108"/>
      <c r="J49" s="109"/>
      <c r="K49" s="95"/>
      <c r="L49" s="108"/>
    </row>
    <row r="50" spans="1:12" ht="15">
      <c r="A50" s="83" t="s">
        <v>22</v>
      </c>
      <c r="B50" s="84" t="s">
        <v>50</v>
      </c>
      <c r="C50" s="83"/>
      <c r="D50" s="81"/>
      <c r="E50" s="78"/>
      <c r="F50" s="81">
        <f>F38+F39+F40+F41+F42+F43+F44+F45+F46+F47+F48+F49</f>
        <v>2435000</v>
      </c>
      <c r="G50" s="78"/>
      <c r="H50" s="81">
        <f>H38+H39+H40+H41+H42+H43+H44+H45+H46+H47+H48+H4+H49-580000</f>
        <v>12165000</v>
      </c>
      <c r="I50" s="92"/>
      <c r="J50" s="56"/>
      <c r="K50" s="92"/>
      <c r="L50" s="92"/>
    </row>
    <row r="51" spans="1:12" ht="15">
      <c r="A51" s="83" t="s">
        <v>27</v>
      </c>
      <c r="B51" s="84" t="s">
        <v>23</v>
      </c>
      <c r="C51" s="83"/>
      <c r="D51" s="81"/>
      <c r="E51" s="78"/>
      <c r="F51" s="81">
        <f>F32+F37+F50</f>
        <v>4201240</v>
      </c>
      <c r="G51" s="78"/>
      <c r="H51" s="81">
        <f>H32+H37+H50</f>
        <v>82623010</v>
      </c>
      <c r="I51" s="92"/>
    </row>
    <row r="52" spans="1:12">
      <c r="A52" s="127">
        <v>28</v>
      </c>
      <c r="B52" s="8" t="s">
        <v>14</v>
      </c>
      <c r="C52" s="127" t="s">
        <v>73</v>
      </c>
      <c r="D52" s="25">
        <v>50315.171999999999</v>
      </c>
      <c r="E52" s="62"/>
      <c r="F52" s="63">
        <f>D52*E52</f>
        <v>0</v>
      </c>
      <c r="G52" s="10">
        <v>21.6</v>
      </c>
      <c r="H52" s="9">
        <f>D52*G52</f>
        <v>1086807.7152</v>
      </c>
    </row>
    <row r="53" spans="1:12">
      <c r="A53" s="127">
        <v>29</v>
      </c>
      <c r="B53" s="8" t="s">
        <v>15</v>
      </c>
      <c r="C53" s="127" t="s">
        <v>73</v>
      </c>
      <c r="D53" s="25">
        <v>68989.759999999995</v>
      </c>
      <c r="E53" s="62">
        <v>21.6</v>
      </c>
      <c r="F53" s="63">
        <f>D53*E53</f>
        <v>1490178.8159999999</v>
      </c>
      <c r="G53" s="10">
        <v>21.6</v>
      </c>
      <c r="H53" s="9">
        <f>D53*G53</f>
        <v>1490178.8159999999</v>
      </c>
    </row>
    <row r="54" spans="1:12">
      <c r="A54" s="127">
        <v>30</v>
      </c>
      <c r="B54" s="8" t="s">
        <v>4</v>
      </c>
      <c r="C54" s="127" t="s">
        <v>73</v>
      </c>
      <c r="D54" s="27">
        <v>1450000</v>
      </c>
      <c r="E54" s="62"/>
      <c r="F54" s="63">
        <f>D54*E54</f>
        <v>0</v>
      </c>
      <c r="G54" s="10">
        <v>15.6</v>
      </c>
      <c r="H54" s="9">
        <f>D54*G54</f>
        <v>22620000</v>
      </c>
    </row>
    <row r="55" spans="1:12">
      <c r="A55" s="127">
        <v>31</v>
      </c>
      <c r="B55" s="16" t="s">
        <v>113</v>
      </c>
      <c r="C55" s="127" t="s">
        <v>114</v>
      </c>
      <c r="D55" s="27">
        <v>35000</v>
      </c>
      <c r="E55" s="62"/>
      <c r="F55" s="63"/>
      <c r="G55" s="10"/>
      <c r="H55" s="9"/>
    </row>
    <row r="56" spans="1:12" s="74" customFormat="1">
      <c r="A56" s="71">
        <v>32</v>
      </c>
      <c r="B56" s="105" t="s">
        <v>16</v>
      </c>
      <c r="C56" s="106" t="s">
        <v>115</v>
      </c>
      <c r="D56" s="107">
        <v>17500</v>
      </c>
      <c r="E56" s="62">
        <v>479</v>
      </c>
      <c r="F56" s="63">
        <f>D56*E56</f>
        <v>8382500</v>
      </c>
      <c r="G56" s="62">
        <v>3909</v>
      </c>
      <c r="H56" s="63">
        <f>D56*G56</f>
        <v>68407500</v>
      </c>
    </row>
    <row r="57" spans="1:12" ht="15">
      <c r="A57" s="83" t="s">
        <v>28</v>
      </c>
      <c r="B57" s="84" t="s">
        <v>0</v>
      </c>
      <c r="C57" s="86"/>
      <c r="D57" s="81"/>
      <c r="E57" s="78"/>
      <c r="F57" s="81">
        <f>F52+F53+F54+F55+F56</f>
        <v>9872678.8159999996</v>
      </c>
      <c r="G57" s="78"/>
      <c r="H57" s="81">
        <f>H52+H53+H54+H55+H56</f>
        <v>93604486.531199992</v>
      </c>
      <c r="I57" s="56"/>
    </row>
    <row r="58" spans="1:12">
      <c r="A58" s="71">
        <v>33</v>
      </c>
      <c r="B58" s="105" t="s">
        <v>25</v>
      </c>
      <c r="C58" s="71" t="s">
        <v>74</v>
      </c>
      <c r="D58" s="63">
        <v>1500</v>
      </c>
      <c r="E58" s="62">
        <v>1622</v>
      </c>
      <c r="F58" s="63">
        <f>D58*E58</f>
        <v>2433000</v>
      </c>
      <c r="G58" s="62">
        <v>11322</v>
      </c>
      <c r="H58" s="63">
        <f>D58*G58</f>
        <v>16983000</v>
      </c>
    </row>
    <row r="59" spans="1:12">
      <c r="A59" s="71">
        <v>34</v>
      </c>
      <c r="B59" s="72" t="s">
        <v>24</v>
      </c>
      <c r="C59" s="71" t="s">
        <v>74</v>
      </c>
      <c r="D59" s="63">
        <v>1300</v>
      </c>
      <c r="E59" s="62">
        <v>604</v>
      </c>
      <c r="F59" s="63">
        <f t="shared" ref="F59:F60" si="4">D59*E59</f>
        <v>785200</v>
      </c>
      <c r="G59" s="62">
        <v>8724</v>
      </c>
      <c r="H59" s="63">
        <f t="shared" ref="H59:H60" si="5">D59*G59</f>
        <v>11341200</v>
      </c>
    </row>
    <row r="60" spans="1:12">
      <c r="A60" s="71">
        <v>35</v>
      </c>
      <c r="B60" s="72" t="s">
        <v>26</v>
      </c>
      <c r="C60" s="71" t="s">
        <v>74</v>
      </c>
      <c r="D60" s="63">
        <v>1900</v>
      </c>
      <c r="E60" s="62">
        <v>531</v>
      </c>
      <c r="F60" s="63">
        <f t="shared" si="4"/>
        <v>1008900</v>
      </c>
      <c r="G60" s="62">
        <v>1031</v>
      </c>
      <c r="H60" s="63">
        <f t="shared" si="5"/>
        <v>1958900</v>
      </c>
    </row>
    <row r="61" spans="1:12" ht="15">
      <c r="A61" s="83" t="s">
        <v>29</v>
      </c>
      <c r="B61" s="84" t="s">
        <v>52</v>
      </c>
      <c r="C61" s="83"/>
      <c r="D61" s="81"/>
      <c r="E61" s="80"/>
      <c r="F61" s="81">
        <f>F58+F59+F60</f>
        <v>4227100</v>
      </c>
      <c r="G61" s="80"/>
      <c r="H61" s="81">
        <f>H58+H59+H60</f>
        <v>30283100</v>
      </c>
      <c r="I61" s="56"/>
    </row>
    <row r="62" spans="1:12">
      <c r="A62" s="127">
        <v>36</v>
      </c>
      <c r="B62" s="8" t="s">
        <v>116</v>
      </c>
      <c r="C62" s="127" t="s">
        <v>61</v>
      </c>
      <c r="D62" s="9">
        <v>15000</v>
      </c>
      <c r="E62" s="63"/>
      <c r="F62" s="63"/>
      <c r="G62" s="9"/>
      <c r="H62" s="9"/>
    </row>
    <row r="63" spans="1:12">
      <c r="A63" s="127">
        <v>37</v>
      </c>
      <c r="B63" s="8" t="s">
        <v>117</v>
      </c>
      <c r="C63" s="127" t="s">
        <v>61</v>
      </c>
      <c r="D63" s="9">
        <v>10000</v>
      </c>
      <c r="E63" s="62"/>
      <c r="F63" s="62"/>
      <c r="G63" s="10"/>
      <c r="H63" s="10"/>
    </row>
    <row r="64" spans="1:12">
      <c r="A64" s="71">
        <v>38</v>
      </c>
      <c r="B64" s="105" t="s">
        <v>118</v>
      </c>
      <c r="C64" s="71" t="s">
        <v>61</v>
      </c>
      <c r="D64" s="63">
        <v>13000</v>
      </c>
      <c r="E64" s="62">
        <v>0</v>
      </c>
      <c r="F64" s="63">
        <f>D64*E64</f>
        <v>0</v>
      </c>
      <c r="G64" s="62">
        <v>200</v>
      </c>
      <c r="H64" s="63">
        <f>D64*G64</f>
        <v>2600000</v>
      </c>
    </row>
    <row r="65" spans="1:10">
      <c r="A65" s="71">
        <v>39</v>
      </c>
      <c r="B65" s="105" t="s">
        <v>119</v>
      </c>
      <c r="C65" s="71" t="s">
        <v>61</v>
      </c>
      <c r="D65" s="63">
        <v>10000</v>
      </c>
      <c r="E65" s="62">
        <v>0</v>
      </c>
      <c r="F65" s="63">
        <f t="shared" ref="F65:F67" si="6">D65*E65</f>
        <v>0</v>
      </c>
      <c r="G65" s="62">
        <v>160</v>
      </c>
      <c r="H65" s="63">
        <f t="shared" ref="H65:H67" si="7">D65*G65</f>
        <v>1600000</v>
      </c>
    </row>
    <row r="66" spans="1:10">
      <c r="A66" s="71">
        <v>40</v>
      </c>
      <c r="B66" s="105" t="s">
        <v>120</v>
      </c>
      <c r="C66" s="71" t="s">
        <v>61</v>
      </c>
      <c r="D66" s="63">
        <v>400000</v>
      </c>
      <c r="E66" s="62">
        <v>5</v>
      </c>
      <c r="F66" s="63">
        <f t="shared" si="6"/>
        <v>2000000</v>
      </c>
      <c r="G66" s="62">
        <v>30</v>
      </c>
      <c r="H66" s="63">
        <f t="shared" si="7"/>
        <v>12000000</v>
      </c>
    </row>
    <row r="67" spans="1:10">
      <c r="A67" s="71">
        <v>41</v>
      </c>
      <c r="B67" s="105" t="s">
        <v>121</v>
      </c>
      <c r="C67" s="71" t="s">
        <v>61</v>
      </c>
      <c r="D67" s="63">
        <v>1000000</v>
      </c>
      <c r="E67" s="62">
        <v>5</v>
      </c>
      <c r="F67" s="63">
        <f t="shared" si="6"/>
        <v>5000000</v>
      </c>
      <c r="G67" s="62">
        <v>30</v>
      </c>
      <c r="H67" s="63">
        <f t="shared" si="7"/>
        <v>30000000</v>
      </c>
    </row>
    <row r="68" spans="1:10" ht="15">
      <c r="A68" s="83" t="s">
        <v>30</v>
      </c>
      <c r="B68" s="84" t="s">
        <v>51</v>
      </c>
      <c r="C68" s="83"/>
      <c r="D68" s="81"/>
      <c r="E68" s="78"/>
      <c r="F68" s="81">
        <f>F64+F65+F66+F67</f>
        <v>7000000</v>
      </c>
      <c r="G68" s="78"/>
      <c r="H68" s="81">
        <f>H64+H65+H66+H67</f>
        <v>46200000</v>
      </c>
      <c r="I68" s="56"/>
    </row>
    <row r="69" spans="1:10" ht="15">
      <c r="A69" s="83" t="s">
        <v>31</v>
      </c>
      <c r="B69" s="84" t="s">
        <v>32</v>
      </c>
      <c r="C69" s="83"/>
      <c r="D69" s="81"/>
      <c r="E69" s="78"/>
      <c r="F69" s="82">
        <f>F51+F57+F61+F68</f>
        <v>25301018.816</v>
      </c>
      <c r="G69" s="82"/>
      <c r="H69" s="82">
        <f>H51+H57+H61+H68</f>
        <v>252710596.53119999</v>
      </c>
      <c r="I69" s="55"/>
      <c r="J69" s="55"/>
    </row>
    <row r="70" spans="1:10">
      <c r="A70" s="127">
        <v>42</v>
      </c>
      <c r="B70" s="15" t="s">
        <v>75</v>
      </c>
      <c r="C70" s="127" t="s">
        <v>63</v>
      </c>
      <c r="D70" s="9">
        <v>28028.091236719039</v>
      </c>
      <c r="E70" s="62">
        <v>180</v>
      </c>
      <c r="F70" s="77">
        <f>D70*E70</f>
        <v>5045056.422609427</v>
      </c>
      <c r="G70" s="10">
        <v>195</v>
      </c>
      <c r="H70" s="25">
        <f>D70*G70</f>
        <v>5465477.7911602128</v>
      </c>
    </row>
    <row r="71" spans="1:10">
      <c r="A71" s="127">
        <v>43</v>
      </c>
      <c r="B71" s="8" t="s">
        <v>76</v>
      </c>
      <c r="C71" s="127" t="s">
        <v>63</v>
      </c>
      <c r="D71" s="9">
        <v>1800</v>
      </c>
      <c r="E71" s="62">
        <v>0</v>
      </c>
      <c r="F71" s="77">
        <f t="shared" ref="F71:F82" si="8">D71*E71</f>
        <v>0</v>
      </c>
      <c r="G71" s="10">
        <v>0</v>
      </c>
      <c r="H71" s="25">
        <f t="shared" ref="H71:H82" si="9">D71*G71</f>
        <v>0</v>
      </c>
    </row>
    <row r="72" spans="1:10">
      <c r="A72" s="127">
        <v>44</v>
      </c>
      <c r="B72" s="8" t="s">
        <v>77</v>
      </c>
      <c r="C72" s="127" t="s">
        <v>63</v>
      </c>
      <c r="D72" s="97">
        <v>20255.060000000001</v>
      </c>
      <c r="E72" s="62">
        <v>0</v>
      </c>
      <c r="F72" s="77">
        <f t="shared" si="8"/>
        <v>0</v>
      </c>
      <c r="G72" s="10">
        <v>250</v>
      </c>
      <c r="H72" s="112">
        <f>D72*G72-75</f>
        <v>5063690</v>
      </c>
    </row>
    <row r="73" spans="1:10">
      <c r="A73" s="127">
        <v>45</v>
      </c>
      <c r="B73" s="138" t="s">
        <v>78</v>
      </c>
      <c r="C73" s="29" t="s">
        <v>63</v>
      </c>
      <c r="D73" s="136">
        <v>28600</v>
      </c>
      <c r="E73" s="137">
        <v>0</v>
      </c>
      <c r="F73" s="139">
        <f t="shared" si="8"/>
        <v>0</v>
      </c>
      <c r="G73" s="137">
        <v>40</v>
      </c>
      <c r="H73" s="139">
        <f t="shared" si="9"/>
        <v>1144000</v>
      </c>
    </row>
    <row r="74" spans="1:10">
      <c r="A74" s="127">
        <v>46</v>
      </c>
      <c r="B74" s="8" t="s">
        <v>79</v>
      </c>
      <c r="C74" s="127" t="s">
        <v>63</v>
      </c>
      <c r="D74" s="9">
        <v>45480</v>
      </c>
      <c r="E74" s="62">
        <v>3</v>
      </c>
      <c r="F74" s="77">
        <f t="shared" si="8"/>
        <v>136440</v>
      </c>
      <c r="G74" s="10">
        <v>7</v>
      </c>
      <c r="H74" s="25">
        <f t="shared" si="9"/>
        <v>318360</v>
      </c>
    </row>
    <row r="75" spans="1:10">
      <c r="A75" s="127">
        <v>47</v>
      </c>
      <c r="B75" s="8" t="s">
        <v>80</v>
      </c>
      <c r="C75" s="127" t="s">
        <v>63</v>
      </c>
      <c r="D75" s="9">
        <v>16000</v>
      </c>
      <c r="E75" s="62">
        <v>438</v>
      </c>
      <c r="F75" s="77">
        <f t="shared" si="8"/>
        <v>7008000</v>
      </c>
      <c r="G75" s="10">
        <v>1014</v>
      </c>
      <c r="H75" s="25">
        <f t="shared" si="9"/>
        <v>16224000</v>
      </c>
    </row>
    <row r="76" spans="1:10">
      <c r="A76" s="127">
        <v>48</v>
      </c>
      <c r="B76" s="138" t="s">
        <v>122</v>
      </c>
      <c r="C76" s="29" t="s">
        <v>63</v>
      </c>
      <c r="D76" s="136">
        <v>150000</v>
      </c>
      <c r="E76" s="137"/>
      <c r="F76" s="139">
        <f t="shared" si="8"/>
        <v>0</v>
      </c>
      <c r="G76" s="137"/>
      <c r="H76" s="139">
        <f t="shared" si="9"/>
        <v>0</v>
      </c>
    </row>
    <row r="77" spans="1:10">
      <c r="A77" s="127">
        <v>49</v>
      </c>
      <c r="B77" s="8" t="s">
        <v>81</v>
      </c>
      <c r="C77" s="127" t="s">
        <v>63</v>
      </c>
      <c r="D77" s="9">
        <v>2000000</v>
      </c>
      <c r="E77" s="62">
        <v>0</v>
      </c>
      <c r="F77" s="77">
        <f t="shared" si="8"/>
        <v>0</v>
      </c>
      <c r="G77" s="10">
        <v>0</v>
      </c>
      <c r="H77" s="25">
        <f t="shared" si="9"/>
        <v>0</v>
      </c>
    </row>
    <row r="78" spans="1:10">
      <c r="A78" s="127">
        <v>50</v>
      </c>
      <c r="B78" s="8" t="s">
        <v>82</v>
      </c>
      <c r="C78" s="127" t="s">
        <v>63</v>
      </c>
      <c r="D78" s="9">
        <v>180000</v>
      </c>
      <c r="E78" s="62">
        <v>2</v>
      </c>
      <c r="F78" s="77">
        <f t="shared" si="8"/>
        <v>360000</v>
      </c>
      <c r="G78" s="10">
        <v>5</v>
      </c>
      <c r="H78" s="25">
        <f t="shared" si="9"/>
        <v>900000</v>
      </c>
    </row>
    <row r="79" spans="1:10">
      <c r="A79" s="127">
        <v>51</v>
      </c>
      <c r="B79" s="135" t="s">
        <v>83</v>
      </c>
      <c r="C79" s="29" t="s">
        <v>63</v>
      </c>
      <c r="D79" s="136">
        <v>150000</v>
      </c>
      <c r="E79" s="137">
        <v>3</v>
      </c>
      <c r="F79" s="139">
        <f t="shared" si="8"/>
        <v>450000</v>
      </c>
      <c r="G79" s="137">
        <v>3</v>
      </c>
      <c r="H79" s="139">
        <f t="shared" si="9"/>
        <v>450000</v>
      </c>
    </row>
    <row r="80" spans="1:10">
      <c r="A80" s="127">
        <v>52</v>
      </c>
      <c r="B80" s="15" t="s">
        <v>84</v>
      </c>
      <c r="C80" s="127" t="s">
        <v>63</v>
      </c>
      <c r="D80" s="9">
        <v>6000</v>
      </c>
      <c r="E80" s="62">
        <v>434</v>
      </c>
      <c r="F80" s="77">
        <f t="shared" si="8"/>
        <v>2604000</v>
      </c>
      <c r="G80" s="10">
        <v>1070</v>
      </c>
      <c r="H80" s="25">
        <f t="shared" si="9"/>
        <v>6420000</v>
      </c>
    </row>
    <row r="81" spans="1:10">
      <c r="A81" s="127">
        <v>53</v>
      </c>
      <c r="B81" s="15" t="s">
        <v>123</v>
      </c>
      <c r="C81" s="127" t="s">
        <v>63</v>
      </c>
      <c r="D81" s="9">
        <v>1400</v>
      </c>
      <c r="E81" s="62">
        <v>45</v>
      </c>
      <c r="F81" s="77">
        <f t="shared" si="8"/>
        <v>63000</v>
      </c>
      <c r="G81" s="10">
        <v>50</v>
      </c>
      <c r="H81" s="25">
        <f t="shared" si="9"/>
        <v>70000</v>
      </c>
    </row>
    <row r="82" spans="1:10">
      <c r="A82" s="127">
        <v>54</v>
      </c>
      <c r="B82" s="138" t="s">
        <v>124</v>
      </c>
      <c r="C82" s="29" t="s">
        <v>63</v>
      </c>
      <c r="D82" s="136">
        <v>12500</v>
      </c>
      <c r="E82" s="137">
        <v>0</v>
      </c>
      <c r="F82" s="139">
        <f t="shared" si="8"/>
        <v>0</v>
      </c>
      <c r="G82" s="137">
        <v>40</v>
      </c>
      <c r="H82" s="139">
        <f t="shared" si="9"/>
        <v>500000</v>
      </c>
    </row>
    <row r="83" spans="1:10" ht="14.25" customHeight="1">
      <c r="A83" s="83" t="s">
        <v>33</v>
      </c>
      <c r="B83" s="85" t="s">
        <v>53</v>
      </c>
      <c r="C83" s="83"/>
      <c r="D83" s="81"/>
      <c r="E83" s="78"/>
      <c r="F83" s="79">
        <f>F70+F71+F72+F73+F74+F75+F76+F77+F78+F79+F80+F81+F82</f>
        <v>15666496.422609426</v>
      </c>
      <c r="G83" s="78"/>
      <c r="H83" s="113">
        <f>H70+H71+H72+H73+H74+H75+H76+H77+H78+H79+H80+H81+H82+82.36</f>
        <v>36555610.15116021</v>
      </c>
      <c r="I83" s="98"/>
    </row>
    <row r="84" spans="1:10" s="122" customFormat="1">
      <c r="A84" s="116">
        <v>55</v>
      </c>
      <c r="B84" s="117" t="s">
        <v>17</v>
      </c>
      <c r="C84" s="116" t="s">
        <v>86</v>
      </c>
      <c r="D84" s="118">
        <v>1500000</v>
      </c>
      <c r="E84" s="119">
        <v>1</v>
      </c>
      <c r="F84" s="120">
        <f>D84*E84</f>
        <v>1500000</v>
      </c>
      <c r="G84" s="119">
        <v>10</v>
      </c>
      <c r="H84" s="120">
        <f>D84*G84</f>
        <v>15000000</v>
      </c>
      <c r="I84" s="121"/>
    </row>
    <row r="85" spans="1:10">
      <c r="A85" s="127">
        <v>56</v>
      </c>
      <c r="B85" s="8" t="s">
        <v>125</v>
      </c>
      <c r="C85" s="127" t="s">
        <v>87</v>
      </c>
      <c r="D85" s="9">
        <v>0</v>
      </c>
      <c r="E85" s="62"/>
      <c r="F85" s="63"/>
      <c r="G85" s="10"/>
      <c r="H85" s="9"/>
    </row>
    <row r="86" spans="1:10">
      <c r="A86" s="127">
        <v>57</v>
      </c>
      <c r="B86" s="8" t="s">
        <v>126</v>
      </c>
      <c r="C86" s="127" t="s">
        <v>85</v>
      </c>
      <c r="D86" s="9">
        <v>1200000</v>
      </c>
      <c r="E86" s="62"/>
      <c r="F86" s="77">
        <f>D86*E86</f>
        <v>0</v>
      </c>
      <c r="G86" s="10">
        <v>1</v>
      </c>
      <c r="H86" s="25">
        <f>D86*G86</f>
        <v>1200000</v>
      </c>
    </row>
    <row r="87" spans="1:10">
      <c r="A87" s="127">
        <v>58</v>
      </c>
      <c r="B87" s="8" t="s">
        <v>88</v>
      </c>
      <c r="C87" s="127" t="s">
        <v>89</v>
      </c>
      <c r="D87" s="9">
        <v>200000</v>
      </c>
      <c r="E87" s="62"/>
      <c r="F87" s="62"/>
      <c r="G87" s="10"/>
      <c r="H87" s="10"/>
    </row>
    <row r="88" spans="1:10">
      <c r="A88" s="127">
        <v>59</v>
      </c>
      <c r="B88" s="8" t="s">
        <v>127</v>
      </c>
      <c r="C88" s="127" t="s">
        <v>114</v>
      </c>
      <c r="D88" s="9">
        <v>500000</v>
      </c>
      <c r="E88" s="62"/>
      <c r="F88" s="62"/>
      <c r="G88" s="10"/>
      <c r="H88" s="10"/>
    </row>
    <row r="89" spans="1:10" ht="15">
      <c r="A89" s="83" t="s">
        <v>34</v>
      </c>
      <c r="B89" s="84" t="s">
        <v>54</v>
      </c>
      <c r="C89" s="83"/>
      <c r="D89" s="81"/>
      <c r="E89" s="78"/>
      <c r="F89" s="81">
        <f>SUM(F84:F87)</f>
        <v>1500000</v>
      </c>
      <c r="G89" s="78"/>
      <c r="H89" s="81">
        <f>SUM(H84:H87)</f>
        <v>16200000</v>
      </c>
      <c r="I89" s="56"/>
    </row>
    <row r="90" spans="1:10" ht="15">
      <c r="A90" s="83" t="s">
        <v>35</v>
      </c>
      <c r="B90" s="84" t="s">
        <v>90</v>
      </c>
      <c r="C90" s="83"/>
      <c r="D90" s="81"/>
      <c r="E90" s="78"/>
      <c r="F90" s="81">
        <f>F83+F89</f>
        <v>17166496.422609426</v>
      </c>
      <c r="G90" s="78"/>
      <c r="H90" s="81">
        <f>H89+H83</f>
        <v>52755610.15116021</v>
      </c>
      <c r="I90" s="56"/>
    </row>
    <row r="91" spans="1:10" ht="15">
      <c r="A91" s="83" t="s">
        <v>36</v>
      </c>
      <c r="B91" s="84" t="s">
        <v>91</v>
      </c>
      <c r="C91" s="83"/>
      <c r="D91" s="81"/>
      <c r="E91" s="78"/>
      <c r="F91" s="81">
        <f>F90+F69</f>
        <v>42467515.238609426</v>
      </c>
      <c r="G91" s="78"/>
      <c r="H91" s="81">
        <f>H90+H69</f>
        <v>305466206.68236017</v>
      </c>
      <c r="I91" s="56"/>
    </row>
    <row r="92" spans="1:10" ht="15">
      <c r="A92" s="83" t="s">
        <v>37</v>
      </c>
      <c r="B92" s="84" t="s">
        <v>18</v>
      </c>
      <c r="C92" s="83"/>
      <c r="D92" s="81"/>
      <c r="E92" s="78"/>
      <c r="F92" s="81">
        <f>F91*0.1</f>
        <v>4246751.5238609426</v>
      </c>
      <c r="G92" s="78"/>
      <c r="H92" s="81">
        <f>H91*0.1</f>
        <v>30546620.668236017</v>
      </c>
    </row>
    <row r="93" spans="1:10" ht="15">
      <c r="A93" s="83" t="s">
        <v>38</v>
      </c>
      <c r="B93" s="84" t="s">
        <v>92</v>
      </c>
      <c r="C93" s="83"/>
      <c r="D93" s="81"/>
      <c r="E93" s="78"/>
      <c r="F93" s="81">
        <f>F91+F92</f>
        <v>46714266.762470365</v>
      </c>
      <c r="G93" s="78"/>
      <c r="H93" s="81">
        <f>H91+H92</f>
        <v>336012827.35059619</v>
      </c>
      <c r="I93" s="56"/>
      <c r="J93" s="56"/>
    </row>
    <row r="94" spans="1:10" ht="15">
      <c r="B94" s="3" t="s">
        <v>5</v>
      </c>
      <c r="C94"/>
      <c r="D94"/>
      <c r="E94"/>
      <c r="F94"/>
      <c r="G94"/>
      <c r="H94" s="104"/>
    </row>
    <row r="95" spans="1:10">
      <c r="B95" t="s">
        <v>93</v>
      </c>
      <c r="C95"/>
      <c r="D95"/>
      <c r="E95"/>
      <c r="F95" s="128" t="s">
        <v>95</v>
      </c>
      <c r="G95" s="128"/>
      <c r="H95" s="56"/>
    </row>
    <row r="96" spans="1:10">
      <c r="B96"/>
      <c r="C96"/>
      <c r="D96"/>
      <c r="E96"/>
      <c r="F96"/>
      <c r="G96"/>
    </row>
    <row r="97" spans="2:7" s="2" customFormat="1">
      <c r="B97" t="s">
        <v>99</v>
      </c>
      <c r="C97"/>
      <c r="D97"/>
      <c r="E97"/>
      <c r="F97" s="128" t="s">
        <v>131</v>
      </c>
      <c r="G97" s="128"/>
    </row>
    <row r="98" spans="2:7" s="2" customFormat="1">
      <c r="B98"/>
      <c r="C98"/>
      <c r="D98"/>
      <c r="E98"/>
      <c r="F98"/>
      <c r="G98"/>
    </row>
    <row r="99" spans="2:7" s="2" customFormat="1">
      <c r="B99" s="37" t="s">
        <v>94</v>
      </c>
      <c r="C99"/>
      <c r="D99"/>
      <c r="E99"/>
      <c r="F99" s="123" t="s">
        <v>96</v>
      </c>
      <c r="G99" s="123"/>
    </row>
    <row r="100" spans="2:7" s="2" customFormat="1" ht="15">
      <c r="B100" s="3" t="s">
        <v>1</v>
      </c>
      <c r="C100"/>
      <c r="D100"/>
      <c r="E100"/>
      <c r="F100"/>
      <c r="G100"/>
    </row>
    <row r="101" spans="2:7" s="2" customFormat="1">
      <c r="B101" t="s">
        <v>141</v>
      </c>
      <c r="C101"/>
      <c r="D101"/>
      <c r="E101"/>
      <c r="F101" t="s">
        <v>142</v>
      </c>
      <c r="G101"/>
    </row>
    <row r="102" spans="2:7" s="2" customFormat="1" ht="15">
      <c r="B102" s="3" t="s">
        <v>2</v>
      </c>
      <c r="C102"/>
      <c r="D102"/>
      <c r="E102"/>
      <c r="F102"/>
      <c r="G102"/>
    </row>
    <row r="103" spans="2:7" s="2" customFormat="1">
      <c r="B103" t="s">
        <v>44</v>
      </c>
      <c r="C103"/>
      <c r="D103"/>
      <c r="E103"/>
      <c r="F103" s="39" t="s">
        <v>130</v>
      </c>
      <c r="G103" s="39"/>
    </row>
    <row r="104" spans="2:7" s="2" customFormat="1">
      <c r="B104"/>
      <c r="C104"/>
      <c r="D104"/>
      <c r="E104"/>
      <c r="F104"/>
      <c r="G104"/>
    </row>
    <row r="105" spans="2:7" s="2" customFormat="1">
      <c r="B105" t="s">
        <v>140</v>
      </c>
      <c r="C105"/>
      <c r="D105"/>
      <c r="E105"/>
      <c r="F105" t="s">
        <v>143</v>
      </c>
      <c r="G105"/>
    </row>
  </sheetData>
  <mergeCells count="15"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  <mergeCell ref="A13:H13"/>
    <mergeCell ref="A2:H2"/>
    <mergeCell ref="A3:H3"/>
    <mergeCell ref="A4:H4"/>
    <mergeCell ref="B8:H8"/>
    <mergeCell ref="B10:H10"/>
  </mergeCells>
  <pageMargins left="0.25" right="0.25" top="0.75" bottom="0.75" header="0.3" footer="0.3"/>
  <pageSetup paperSize="9" scale="4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05"/>
  <sheetViews>
    <sheetView topLeftCell="A76" zoomScale="85" zoomScaleNormal="85" workbookViewId="0">
      <selection activeCell="E54" sqref="E54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6384" width="9" style="2"/>
  </cols>
  <sheetData>
    <row r="2" spans="1:8">
      <c r="A2" s="130" t="s">
        <v>55</v>
      </c>
      <c r="B2" s="130"/>
      <c r="C2" s="130"/>
      <c r="D2" s="130"/>
      <c r="E2" s="130"/>
      <c r="F2" s="130"/>
      <c r="G2" s="130"/>
      <c r="H2" s="130"/>
    </row>
    <row r="3" spans="1:8">
      <c r="A3" s="130" t="s">
        <v>56</v>
      </c>
      <c r="B3" s="130"/>
      <c r="C3" s="130"/>
      <c r="D3" s="130"/>
      <c r="E3" s="130"/>
      <c r="F3" s="130"/>
      <c r="G3" s="130"/>
      <c r="H3" s="130"/>
    </row>
    <row r="4" spans="1:8">
      <c r="A4" s="130" t="s">
        <v>57</v>
      </c>
      <c r="B4" s="130"/>
      <c r="C4" s="130"/>
      <c r="D4" s="130"/>
      <c r="E4" s="130"/>
      <c r="F4" s="130"/>
      <c r="G4" s="130"/>
      <c r="H4" s="130"/>
    </row>
    <row r="8" spans="1:8" ht="15">
      <c r="B8" s="129" t="s">
        <v>58</v>
      </c>
      <c r="C8" s="129"/>
      <c r="D8" s="129"/>
      <c r="E8" s="129"/>
      <c r="F8" s="129"/>
      <c r="G8" s="129"/>
      <c r="H8" s="129"/>
    </row>
    <row r="9" spans="1:8" ht="7.5" customHeight="1">
      <c r="B9" s="3"/>
      <c r="C9" s="3"/>
      <c r="D9" s="3"/>
      <c r="E9" s="3"/>
      <c r="F9" s="3"/>
    </row>
    <row r="10" spans="1:8" ht="15">
      <c r="B10" s="129" t="s">
        <v>97</v>
      </c>
      <c r="C10" s="129"/>
      <c r="D10" s="129"/>
      <c r="E10" s="129"/>
      <c r="F10" s="129"/>
      <c r="G10" s="129"/>
      <c r="H10" s="129"/>
    </row>
    <row r="11" spans="1:8" ht="15">
      <c r="B11" s="36"/>
      <c r="C11" s="36"/>
      <c r="D11" s="36"/>
      <c r="E11" s="36"/>
      <c r="F11" s="36"/>
    </row>
    <row r="12" spans="1:8" ht="15">
      <c r="B12" s="36"/>
      <c r="C12" s="36"/>
      <c r="D12" s="36"/>
      <c r="E12" s="36"/>
      <c r="F12" s="36"/>
    </row>
    <row r="13" spans="1:8">
      <c r="A13" s="130" t="s">
        <v>133</v>
      </c>
      <c r="B13" s="130"/>
      <c r="C13" s="130"/>
      <c r="D13" s="130"/>
      <c r="E13" s="130"/>
      <c r="F13" s="130"/>
      <c r="G13" s="130"/>
      <c r="H13" s="130"/>
    </row>
    <row r="14" spans="1:8">
      <c r="A14" s="33"/>
      <c r="B14" s="33"/>
      <c r="C14" s="33"/>
      <c r="D14" s="33"/>
      <c r="E14" s="33"/>
      <c r="F14" s="33"/>
      <c r="G14" s="33"/>
      <c r="H14" s="33"/>
    </row>
    <row r="15" spans="1:8">
      <c r="A15" s="130" t="s">
        <v>98</v>
      </c>
      <c r="B15" s="130"/>
      <c r="C15" s="130"/>
      <c r="D15" s="130"/>
      <c r="E15" s="130"/>
      <c r="F15" s="130"/>
      <c r="G15" s="130"/>
      <c r="H15" s="130"/>
    </row>
    <row r="17" spans="1:8" ht="30" customHeight="1">
      <c r="A17" s="132" t="s">
        <v>43</v>
      </c>
      <c r="B17" s="132" t="s">
        <v>6</v>
      </c>
      <c r="C17" s="133" t="s">
        <v>39</v>
      </c>
      <c r="D17" s="133" t="s">
        <v>40</v>
      </c>
      <c r="E17" s="131" t="s">
        <v>41</v>
      </c>
      <c r="F17" s="131"/>
      <c r="G17" s="131" t="s">
        <v>42</v>
      </c>
      <c r="H17" s="131"/>
    </row>
    <row r="18" spans="1:8">
      <c r="A18" s="132"/>
      <c r="B18" s="132"/>
      <c r="C18" s="134"/>
      <c r="D18" s="134"/>
      <c r="E18" s="35" t="s">
        <v>7</v>
      </c>
      <c r="F18" s="35" t="s">
        <v>0</v>
      </c>
      <c r="G18" s="35" t="s">
        <v>7</v>
      </c>
      <c r="H18" s="35" t="s">
        <v>0</v>
      </c>
    </row>
    <row r="19" spans="1:8">
      <c r="A19" s="35">
        <v>0</v>
      </c>
      <c r="B19" s="35">
        <v>1</v>
      </c>
      <c r="C19" s="34">
        <v>2</v>
      </c>
      <c r="D19" s="34">
        <v>3</v>
      </c>
      <c r="E19" s="35">
        <v>4</v>
      </c>
      <c r="F19" s="35">
        <v>5</v>
      </c>
      <c r="G19" s="35">
        <v>6</v>
      </c>
      <c r="H19" s="35">
        <v>7</v>
      </c>
    </row>
    <row r="20" spans="1:8">
      <c r="A20" s="35">
        <v>1</v>
      </c>
      <c r="B20" s="8" t="s">
        <v>3</v>
      </c>
      <c r="C20" s="35" t="s">
        <v>59</v>
      </c>
      <c r="D20" s="9">
        <v>100000</v>
      </c>
      <c r="E20" s="10"/>
      <c r="F20" s="9"/>
      <c r="G20" s="10"/>
      <c r="H20" s="9"/>
    </row>
    <row r="21" spans="1:8">
      <c r="A21" s="35">
        <v>2</v>
      </c>
      <c r="B21" s="8" t="s">
        <v>100</v>
      </c>
      <c r="C21" s="35" t="s">
        <v>60</v>
      </c>
      <c r="D21" s="9">
        <v>1000</v>
      </c>
      <c r="E21" s="10"/>
      <c r="F21" s="9"/>
      <c r="G21" s="10"/>
      <c r="H21" s="9"/>
    </row>
    <row r="22" spans="1:8">
      <c r="A22" s="35">
        <v>3</v>
      </c>
      <c r="B22" s="8" t="s">
        <v>101</v>
      </c>
      <c r="C22" s="35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35">
        <v>4</v>
      </c>
      <c r="B24" s="8" t="s">
        <v>102</v>
      </c>
      <c r="C24" s="35" t="s">
        <v>60</v>
      </c>
      <c r="D24" s="9">
        <v>44000</v>
      </c>
      <c r="E24" s="10"/>
      <c r="F24" s="9"/>
      <c r="G24" s="10"/>
      <c r="H24" s="9"/>
    </row>
    <row r="25" spans="1:8">
      <c r="A25" s="35">
        <v>5</v>
      </c>
      <c r="B25" s="8" t="s">
        <v>103</v>
      </c>
      <c r="C25" s="35" t="s">
        <v>74</v>
      </c>
      <c r="D25" s="9">
        <v>22500</v>
      </c>
      <c r="E25" s="10"/>
      <c r="F25" s="9"/>
      <c r="G25" s="10"/>
      <c r="H25" s="9"/>
    </row>
    <row r="26" spans="1:8">
      <c r="A26" s="35">
        <v>6</v>
      </c>
      <c r="B26" s="8" t="s">
        <v>104</v>
      </c>
      <c r="C26" s="35" t="s">
        <v>61</v>
      </c>
      <c r="D26" s="9">
        <v>22500</v>
      </c>
      <c r="E26" s="10"/>
      <c r="F26" s="9"/>
      <c r="G26" s="10"/>
      <c r="H26" s="9"/>
    </row>
    <row r="27" spans="1:8">
      <c r="A27" s="35">
        <v>7</v>
      </c>
      <c r="B27" s="8" t="s">
        <v>62</v>
      </c>
      <c r="C27" s="35" t="s">
        <v>61</v>
      </c>
      <c r="D27" s="9">
        <v>32000</v>
      </c>
      <c r="E27" s="10"/>
      <c r="F27" s="9"/>
      <c r="G27" s="10"/>
      <c r="H27" s="9"/>
    </row>
    <row r="28" spans="1:8">
      <c r="A28" s="35">
        <v>8</v>
      </c>
      <c r="B28" s="8" t="s">
        <v>8</v>
      </c>
      <c r="C28" s="35" t="s">
        <v>63</v>
      </c>
      <c r="D28" s="9">
        <v>25000</v>
      </c>
      <c r="E28" s="10"/>
      <c r="F28" s="9"/>
      <c r="G28" s="10"/>
      <c r="H28" s="9"/>
    </row>
    <row r="29" spans="1:8">
      <c r="A29" s="35">
        <v>9</v>
      </c>
      <c r="B29" s="15" t="s">
        <v>105</v>
      </c>
      <c r="C29" s="35" t="s">
        <v>63</v>
      </c>
      <c r="D29" s="9">
        <v>5200</v>
      </c>
      <c r="E29" s="9"/>
      <c r="F29" s="9"/>
      <c r="G29" s="9"/>
      <c r="H29" s="9"/>
    </row>
    <row r="30" spans="1:8">
      <c r="A30" s="35">
        <v>10</v>
      </c>
      <c r="B30" s="15" t="s">
        <v>106</v>
      </c>
      <c r="C30" s="35" t="s">
        <v>63</v>
      </c>
      <c r="D30" s="9">
        <v>10000</v>
      </c>
      <c r="E30" s="9"/>
      <c r="F30" s="9"/>
      <c r="G30" s="9"/>
      <c r="H30" s="9"/>
    </row>
    <row r="31" spans="1:8">
      <c r="A31" s="35">
        <v>11</v>
      </c>
      <c r="B31" s="15" t="s">
        <v>107</v>
      </c>
      <c r="C31" s="35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/>
      <c r="G32" s="14"/>
      <c r="H32" s="13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19"/>
      <c r="F33" s="23"/>
      <c r="G33" s="19"/>
      <c r="H33" s="13"/>
    </row>
    <row r="34" spans="1:8">
      <c r="A34" s="35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35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35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35">
        <v>16</v>
      </c>
      <c r="B38" s="8" t="s">
        <v>12</v>
      </c>
      <c r="C38" s="35" t="s">
        <v>63</v>
      </c>
      <c r="D38" s="9">
        <v>13000</v>
      </c>
      <c r="E38" s="10"/>
      <c r="F38" s="9"/>
      <c r="G38" s="10"/>
      <c r="H38" s="9"/>
    </row>
    <row r="39" spans="1:8">
      <c r="A39" s="35">
        <v>17</v>
      </c>
      <c r="B39" s="8" t="s">
        <v>13</v>
      </c>
      <c r="C39" s="35" t="s">
        <v>63</v>
      </c>
      <c r="D39" s="9">
        <v>10000</v>
      </c>
      <c r="E39" s="10"/>
      <c r="F39" s="9"/>
      <c r="G39" s="10"/>
      <c r="H39" s="9"/>
    </row>
    <row r="40" spans="1:8">
      <c r="A40" s="35">
        <v>18</v>
      </c>
      <c r="B40" s="8" t="s">
        <v>68</v>
      </c>
      <c r="C40" s="35" t="s">
        <v>63</v>
      </c>
      <c r="D40" s="9">
        <v>50000</v>
      </c>
      <c r="E40" s="10"/>
      <c r="F40" s="9"/>
      <c r="G40" s="10"/>
      <c r="H40" s="9"/>
    </row>
    <row r="41" spans="1:8">
      <c r="A41" s="35">
        <v>19</v>
      </c>
      <c r="B41" s="8" t="s">
        <v>108</v>
      </c>
      <c r="C41" s="35" t="s">
        <v>63</v>
      </c>
      <c r="D41" s="9">
        <v>30000</v>
      </c>
      <c r="E41" s="10"/>
      <c r="F41" s="9"/>
      <c r="G41" s="10"/>
      <c r="H41" s="9"/>
    </row>
    <row r="42" spans="1:8">
      <c r="A42" s="35">
        <v>20</v>
      </c>
      <c r="B42" s="8" t="s">
        <v>109</v>
      </c>
      <c r="C42" s="35" t="s">
        <v>63</v>
      </c>
      <c r="D42" s="9">
        <v>25000</v>
      </c>
      <c r="E42" s="10"/>
      <c r="F42" s="9"/>
      <c r="G42" s="10"/>
      <c r="H42" s="9"/>
    </row>
    <row r="43" spans="1:8">
      <c r="A43" s="35">
        <v>21</v>
      </c>
      <c r="B43" s="8" t="s">
        <v>69</v>
      </c>
      <c r="C43" s="35" t="s">
        <v>63</v>
      </c>
      <c r="D43" s="9">
        <v>10000</v>
      </c>
      <c r="E43" s="10"/>
      <c r="F43" s="9"/>
      <c r="G43" s="10"/>
      <c r="H43" s="9"/>
    </row>
    <row r="44" spans="1:8">
      <c r="A44" s="35">
        <v>22</v>
      </c>
      <c r="B44" s="8" t="s">
        <v>70</v>
      </c>
      <c r="C44" s="35" t="s">
        <v>63</v>
      </c>
      <c r="D44" s="9">
        <v>15000</v>
      </c>
      <c r="E44" s="10"/>
      <c r="F44" s="9"/>
      <c r="G44" s="10"/>
      <c r="H44" s="9"/>
    </row>
    <row r="45" spans="1:8">
      <c r="A45" s="35">
        <v>23</v>
      </c>
      <c r="B45" s="15" t="s">
        <v>110</v>
      </c>
      <c r="C45" s="35" t="s">
        <v>63</v>
      </c>
      <c r="D45" s="9">
        <v>10000</v>
      </c>
      <c r="E45" s="10"/>
      <c r="F45" s="9"/>
      <c r="G45" s="10"/>
      <c r="H45" s="9"/>
    </row>
    <row r="46" spans="1:8">
      <c r="A46" s="35">
        <v>24</v>
      </c>
      <c r="B46" s="8" t="s">
        <v>111</v>
      </c>
      <c r="C46" s="35" t="s">
        <v>63</v>
      </c>
      <c r="D46" s="9">
        <v>15500</v>
      </c>
      <c r="E46" s="10"/>
      <c r="F46" s="9"/>
      <c r="G46" s="10"/>
      <c r="H46" s="9"/>
    </row>
    <row r="47" spans="1:8">
      <c r="A47" s="35">
        <v>25</v>
      </c>
      <c r="B47" s="8" t="s">
        <v>71</v>
      </c>
      <c r="C47" s="35" t="s">
        <v>63</v>
      </c>
      <c r="D47" s="9">
        <v>10000</v>
      </c>
      <c r="E47" s="10"/>
      <c r="F47" s="9"/>
      <c r="G47" s="10"/>
      <c r="H47" s="9"/>
    </row>
    <row r="48" spans="1:8">
      <c r="A48" s="35">
        <v>26</v>
      </c>
      <c r="B48" s="31" t="s">
        <v>72</v>
      </c>
      <c r="C48" s="35" t="s">
        <v>63</v>
      </c>
      <c r="D48" s="9">
        <v>10000</v>
      </c>
      <c r="E48" s="10"/>
      <c r="F48" s="9"/>
      <c r="G48" s="10"/>
      <c r="H48" s="9"/>
    </row>
    <row r="49" spans="1:8">
      <c r="A49" s="35">
        <v>27</v>
      </c>
      <c r="B49" s="24" t="s">
        <v>112</v>
      </c>
      <c r="C49" s="35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/>
      <c r="G51" s="14"/>
      <c r="H51" s="13"/>
    </row>
    <row r="52" spans="1:8">
      <c r="A52" s="35">
        <v>28</v>
      </c>
      <c r="B52" s="8" t="s">
        <v>14</v>
      </c>
      <c r="C52" s="35" t="s">
        <v>73</v>
      </c>
      <c r="D52" s="25">
        <v>50315.171999999999</v>
      </c>
      <c r="E52" s="10"/>
      <c r="F52" s="9"/>
      <c r="G52" s="10"/>
      <c r="H52" s="9"/>
    </row>
    <row r="53" spans="1:8">
      <c r="A53" s="35">
        <v>29</v>
      </c>
      <c r="B53" s="8" t="s">
        <v>15</v>
      </c>
      <c r="C53" s="35" t="s">
        <v>73</v>
      </c>
      <c r="D53" s="25">
        <v>68989.759999999995</v>
      </c>
      <c r="E53" s="10"/>
      <c r="F53" s="9"/>
      <c r="G53" s="10"/>
      <c r="H53" s="9"/>
    </row>
    <row r="54" spans="1:8">
      <c r="A54" s="35">
        <v>30</v>
      </c>
      <c r="B54" s="8" t="s">
        <v>4</v>
      </c>
      <c r="C54" s="35" t="s">
        <v>73</v>
      </c>
      <c r="D54" s="27">
        <v>1450000</v>
      </c>
      <c r="E54" s="10">
        <v>3.9</v>
      </c>
      <c r="F54" s="9">
        <f>D54*E54</f>
        <v>5655000</v>
      </c>
      <c r="G54" s="10">
        <v>7.8</v>
      </c>
      <c r="H54" s="9">
        <f>D54*G54</f>
        <v>11310000</v>
      </c>
    </row>
    <row r="55" spans="1:8">
      <c r="A55" s="35">
        <v>31</v>
      </c>
      <c r="B55" s="16" t="s">
        <v>113</v>
      </c>
      <c r="C55" s="35" t="s">
        <v>114</v>
      </c>
      <c r="D55" s="27">
        <v>35000</v>
      </c>
      <c r="E55" s="10"/>
      <c r="F55" s="9"/>
      <c r="G55" s="10"/>
      <c r="H55" s="9"/>
    </row>
    <row r="56" spans="1:8">
      <c r="A56" s="35">
        <v>32</v>
      </c>
      <c r="B56" s="15" t="s">
        <v>16</v>
      </c>
      <c r="C56" s="17" t="s">
        <v>115</v>
      </c>
      <c r="D56" s="26">
        <v>17500</v>
      </c>
      <c r="E56" s="10"/>
      <c r="F56" s="9"/>
      <c r="G56" s="10"/>
      <c r="H56" s="9"/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5655000</v>
      </c>
      <c r="G57" s="14"/>
      <c r="H57" s="13">
        <f>H52+H53+H54+H55+H56</f>
        <v>11310000</v>
      </c>
    </row>
    <row r="58" spans="1:8">
      <c r="A58" s="35">
        <v>33</v>
      </c>
      <c r="B58" s="15" t="s">
        <v>25</v>
      </c>
      <c r="C58" s="35" t="s">
        <v>74</v>
      </c>
      <c r="D58" s="9">
        <v>1500</v>
      </c>
      <c r="E58" s="10"/>
      <c r="F58" s="9"/>
      <c r="G58" s="10"/>
      <c r="H58" s="9"/>
    </row>
    <row r="59" spans="1:8">
      <c r="A59" s="35">
        <v>34</v>
      </c>
      <c r="B59" s="8" t="s">
        <v>24</v>
      </c>
      <c r="C59" s="35" t="s">
        <v>74</v>
      </c>
      <c r="D59" s="9">
        <v>1300</v>
      </c>
      <c r="E59" s="10"/>
      <c r="F59" s="9"/>
      <c r="G59" s="10"/>
      <c r="H59" s="9"/>
    </row>
    <row r="60" spans="1:8">
      <c r="A60" s="35">
        <v>35</v>
      </c>
      <c r="B60" s="8" t="s">
        <v>26</v>
      </c>
      <c r="C60" s="35" t="s">
        <v>74</v>
      </c>
      <c r="D60" s="9">
        <v>1900</v>
      </c>
      <c r="E60" s="10"/>
      <c r="F60" s="9"/>
      <c r="G60" s="10"/>
      <c r="H60" s="9"/>
    </row>
    <row r="61" spans="1:8" ht="15">
      <c r="A61" s="11" t="s">
        <v>29</v>
      </c>
      <c r="B61" s="12" t="s">
        <v>52</v>
      </c>
      <c r="C61" s="11"/>
      <c r="D61" s="13"/>
      <c r="E61" s="19"/>
      <c r="F61" s="13"/>
      <c r="G61" s="19"/>
      <c r="H61" s="13"/>
    </row>
    <row r="62" spans="1:8">
      <c r="A62" s="35">
        <v>36</v>
      </c>
      <c r="B62" s="8" t="s">
        <v>116</v>
      </c>
      <c r="C62" s="35" t="s">
        <v>61</v>
      </c>
      <c r="D62" s="9">
        <v>15000</v>
      </c>
      <c r="E62" s="9"/>
      <c r="F62" s="9"/>
      <c r="G62" s="9"/>
      <c r="H62" s="9"/>
    </row>
    <row r="63" spans="1:8">
      <c r="A63" s="35">
        <v>37</v>
      </c>
      <c r="B63" s="8" t="s">
        <v>117</v>
      </c>
      <c r="C63" s="35" t="s">
        <v>61</v>
      </c>
      <c r="D63" s="9">
        <v>10000</v>
      </c>
      <c r="E63" s="10"/>
      <c r="F63" s="10"/>
      <c r="G63" s="10"/>
      <c r="H63" s="10"/>
    </row>
    <row r="64" spans="1:8">
      <c r="A64" s="35">
        <v>38</v>
      </c>
      <c r="B64" s="15" t="s">
        <v>118</v>
      </c>
      <c r="C64" s="35" t="s">
        <v>61</v>
      </c>
      <c r="D64" s="9">
        <v>13000</v>
      </c>
      <c r="E64" s="10"/>
      <c r="F64" s="9"/>
      <c r="G64" s="10"/>
      <c r="H64" s="9"/>
    </row>
    <row r="65" spans="1:8">
      <c r="A65" s="35">
        <v>39</v>
      </c>
      <c r="B65" s="15" t="s">
        <v>119</v>
      </c>
      <c r="C65" s="35" t="s">
        <v>61</v>
      </c>
      <c r="D65" s="9">
        <v>10000</v>
      </c>
      <c r="E65" s="10"/>
      <c r="F65" s="9"/>
      <c r="G65" s="10"/>
      <c r="H65" s="9"/>
    </row>
    <row r="66" spans="1:8">
      <c r="A66" s="35">
        <v>40</v>
      </c>
      <c r="B66" s="15" t="s">
        <v>120</v>
      </c>
      <c r="C66" s="35" t="s">
        <v>61</v>
      </c>
      <c r="D66" s="9">
        <v>400000</v>
      </c>
      <c r="E66" s="10"/>
      <c r="F66" s="9"/>
      <c r="G66" s="10"/>
      <c r="H66" s="9"/>
    </row>
    <row r="67" spans="1:8">
      <c r="A67" s="35">
        <v>41</v>
      </c>
      <c r="B67" s="15" t="s">
        <v>121</v>
      </c>
      <c r="C67" s="35" t="s">
        <v>61</v>
      </c>
      <c r="D67" s="9">
        <v>1000000</v>
      </c>
      <c r="E67" s="10"/>
      <c r="F67" s="9"/>
      <c r="G67" s="10"/>
      <c r="H67" s="9"/>
    </row>
    <row r="68" spans="1:8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8" ht="15">
      <c r="A69" s="11" t="s">
        <v>31</v>
      </c>
      <c r="B69" s="12" t="s">
        <v>32</v>
      </c>
      <c r="C69" s="11"/>
      <c r="D69" s="13"/>
      <c r="E69" s="14"/>
      <c r="F69" s="32">
        <f>SUM(F23+F51+F57+F61+F68)</f>
        <v>5655000</v>
      </c>
      <c r="G69" s="32"/>
      <c r="H69" s="32">
        <f>SUM(H23+H51+H57+H61+H68)</f>
        <v>11310000</v>
      </c>
    </row>
    <row r="70" spans="1:8">
      <c r="A70" s="35">
        <v>42</v>
      </c>
      <c r="B70" s="15" t="s">
        <v>75</v>
      </c>
      <c r="C70" s="35" t="s">
        <v>63</v>
      </c>
      <c r="D70" s="9">
        <v>28028.091236719039</v>
      </c>
      <c r="E70" s="10"/>
      <c r="F70" s="10"/>
      <c r="G70" s="10"/>
      <c r="H70" s="10"/>
    </row>
    <row r="71" spans="1:8">
      <c r="A71" s="35">
        <v>43</v>
      </c>
      <c r="B71" s="8" t="s">
        <v>76</v>
      </c>
      <c r="C71" s="35" t="s">
        <v>63</v>
      </c>
      <c r="D71" s="9">
        <v>1800</v>
      </c>
      <c r="E71" s="10"/>
      <c r="F71" s="10"/>
      <c r="G71" s="10"/>
      <c r="H71" s="10"/>
    </row>
    <row r="72" spans="1:8">
      <c r="A72" s="35">
        <v>44</v>
      </c>
      <c r="B72" s="8" t="s">
        <v>77</v>
      </c>
      <c r="C72" s="35" t="s">
        <v>63</v>
      </c>
      <c r="D72" s="9">
        <v>20255.099999999999</v>
      </c>
      <c r="E72" s="10"/>
      <c r="F72" s="10"/>
      <c r="G72" s="10"/>
      <c r="H72" s="10"/>
    </row>
    <row r="73" spans="1:8">
      <c r="A73" s="35">
        <v>45</v>
      </c>
      <c r="B73" s="8" t="s">
        <v>78</v>
      </c>
      <c r="C73" s="35" t="s">
        <v>63</v>
      </c>
      <c r="D73" s="9">
        <v>28600</v>
      </c>
      <c r="E73" s="10"/>
      <c r="F73" s="9"/>
      <c r="G73" s="10"/>
      <c r="H73" s="9"/>
    </row>
    <row r="74" spans="1:8">
      <c r="A74" s="35">
        <v>46</v>
      </c>
      <c r="B74" s="8" t="s">
        <v>79</v>
      </c>
      <c r="C74" s="35" t="s">
        <v>63</v>
      </c>
      <c r="D74" s="9">
        <v>45480</v>
      </c>
      <c r="E74" s="10"/>
      <c r="F74" s="10"/>
      <c r="G74" s="10"/>
      <c r="H74" s="10"/>
    </row>
    <row r="75" spans="1:8">
      <c r="A75" s="35">
        <v>47</v>
      </c>
      <c r="B75" s="8" t="s">
        <v>80</v>
      </c>
      <c r="C75" s="35" t="s">
        <v>63</v>
      </c>
      <c r="D75" s="9">
        <v>16000</v>
      </c>
      <c r="E75" s="10"/>
      <c r="F75" s="10"/>
      <c r="G75" s="10"/>
      <c r="H75" s="10"/>
    </row>
    <row r="76" spans="1:8">
      <c r="A76" s="35">
        <v>48</v>
      </c>
      <c r="B76" s="8" t="s">
        <v>122</v>
      </c>
      <c r="C76" s="35" t="s">
        <v>63</v>
      </c>
      <c r="D76" s="9">
        <v>150000</v>
      </c>
      <c r="E76" s="10"/>
      <c r="F76" s="10"/>
      <c r="G76" s="10"/>
      <c r="H76" s="10"/>
    </row>
    <row r="77" spans="1:8">
      <c r="A77" s="35">
        <v>49</v>
      </c>
      <c r="B77" s="8" t="s">
        <v>81</v>
      </c>
      <c r="C77" s="35" t="s">
        <v>63</v>
      </c>
      <c r="D77" s="9">
        <v>2000000</v>
      </c>
      <c r="E77" s="10"/>
      <c r="F77" s="10"/>
      <c r="G77" s="10"/>
      <c r="H77" s="10"/>
    </row>
    <row r="78" spans="1:8">
      <c r="A78" s="35">
        <v>50</v>
      </c>
      <c r="B78" s="8" t="s">
        <v>82</v>
      </c>
      <c r="C78" s="35" t="s">
        <v>63</v>
      </c>
      <c r="D78" s="9">
        <v>180000</v>
      </c>
      <c r="E78" s="10"/>
      <c r="F78" s="10"/>
      <c r="G78" s="10"/>
      <c r="H78" s="10"/>
    </row>
    <row r="79" spans="1:8">
      <c r="A79" s="35">
        <v>51</v>
      </c>
      <c r="B79" s="15" t="s">
        <v>83</v>
      </c>
      <c r="C79" s="35" t="s">
        <v>63</v>
      </c>
      <c r="D79" s="9">
        <v>150000</v>
      </c>
      <c r="E79" s="10"/>
      <c r="F79" s="10"/>
      <c r="G79" s="10"/>
      <c r="H79" s="10"/>
    </row>
    <row r="80" spans="1:8">
      <c r="A80" s="35">
        <v>52</v>
      </c>
      <c r="B80" s="15" t="s">
        <v>84</v>
      </c>
      <c r="C80" s="35" t="s">
        <v>63</v>
      </c>
      <c r="D80" s="9">
        <v>6000</v>
      </c>
      <c r="E80" s="10"/>
      <c r="F80" s="10"/>
      <c r="G80" s="10"/>
      <c r="H80" s="10"/>
    </row>
    <row r="81" spans="1:8">
      <c r="A81" s="35">
        <v>53</v>
      </c>
      <c r="B81" s="15" t="s">
        <v>123</v>
      </c>
      <c r="C81" s="35" t="s">
        <v>63</v>
      </c>
      <c r="D81" s="9">
        <v>1400</v>
      </c>
      <c r="E81" s="10"/>
      <c r="F81" s="10"/>
      <c r="G81" s="10"/>
      <c r="H81" s="10"/>
    </row>
    <row r="82" spans="1:8">
      <c r="A82" s="35">
        <v>54</v>
      </c>
      <c r="B82" s="8" t="s">
        <v>124</v>
      </c>
      <c r="C82" s="35" t="s">
        <v>63</v>
      </c>
      <c r="D82" s="9">
        <v>12500</v>
      </c>
      <c r="E82" s="10"/>
      <c r="F82" s="10"/>
      <c r="G82" s="10"/>
      <c r="H82" s="10"/>
    </row>
    <row r="83" spans="1:8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8">
      <c r="A84" s="35">
        <v>55</v>
      </c>
      <c r="B84" s="8" t="s">
        <v>17</v>
      </c>
      <c r="C84" s="35" t="s">
        <v>86</v>
      </c>
      <c r="D84" s="9">
        <v>1500000</v>
      </c>
      <c r="E84" s="10">
        <v>1</v>
      </c>
      <c r="F84" s="25">
        <f>D84*E84</f>
        <v>1500000</v>
      </c>
      <c r="G84" s="10">
        <v>2</v>
      </c>
      <c r="H84" s="25">
        <f>D84*G84</f>
        <v>3000000</v>
      </c>
    </row>
    <row r="85" spans="1:8">
      <c r="A85" s="35">
        <v>56</v>
      </c>
      <c r="B85" s="8" t="s">
        <v>125</v>
      </c>
      <c r="C85" s="35" t="s">
        <v>87</v>
      </c>
      <c r="D85" s="9">
        <v>0</v>
      </c>
      <c r="E85" s="10"/>
      <c r="F85" s="9"/>
      <c r="G85" s="10"/>
      <c r="H85" s="9"/>
    </row>
    <row r="86" spans="1:8">
      <c r="A86" s="35">
        <v>57</v>
      </c>
      <c r="B86" s="8" t="s">
        <v>126</v>
      </c>
      <c r="C86" s="35" t="s">
        <v>85</v>
      </c>
      <c r="D86" s="9">
        <v>1200000</v>
      </c>
      <c r="E86" s="10"/>
      <c r="F86" s="10"/>
      <c r="G86" s="10"/>
      <c r="H86" s="10"/>
    </row>
    <row r="87" spans="1:8">
      <c r="A87" s="35">
        <v>58</v>
      </c>
      <c r="B87" s="8" t="s">
        <v>88</v>
      </c>
      <c r="C87" s="35" t="s">
        <v>89</v>
      </c>
      <c r="D87" s="9">
        <v>200000</v>
      </c>
      <c r="E87" s="10"/>
      <c r="F87" s="10"/>
      <c r="G87" s="10"/>
      <c r="H87" s="10"/>
    </row>
    <row r="88" spans="1:8">
      <c r="A88" s="35">
        <v>59</v>
      </c>
      <c r="B88" s="8" t="s">
        <v>127</v>
      </c>
      <c r="C88" s="35" t="s">
        <v>114</v>
      </c>
      <c r="D88" s="9">
        <v>500000</v>
      </c>
      <c r="E88" s="10"/>
      <c r="F88" s="10"/>
      <c r="G88" s="10"/>
      <c r="H88" s="10"/>
    </row>
    <row r="89" spans="1:8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3000000</v>
      </c>
    </row>
    <row r="90" spans="1:8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3000000</v>
      </c>
    </row>
    <row r="91" spans="1:8" ht="15">
      <c r="A91" s="11" t="s">
        <v>36</v>
      </c>
      <c r="B91" s="12" t="s">
        <v>91</v>
      </c>
      <c r="C91" s="11"/>
      <c r="D91" s="13"/>
      <c r="E91" s="14"/>
      <c r="F91" s="13">
        <f>F90+F69</f>
        <v>7155000</v>
      </c>
      <c r="G91" s="14"/>
      <c r="H91" s="13">
        <f>H90+H69</f>
        <v>14310000</v>
      </c>
    </row>
    <row r="92" spans="1:8" ht="15">
      <c r="A92" s="11" t="s">
        <v>37</v>
      </c>
      <c r="B92" s="12" t="s">
        <v>18</v>
      </c>
      <c r="C92" s="11"/>
      <c r="D92" s="13"/>
      <c r="E92" s="14"/>
      <c r="F92" s="13">
        <f>F91*0.1</f>
        <v>715500</v>
      </c>
      <c r="G92" s="14"/>
      <c r="H92" s="13">
        <f>H91*0.1</f>
        <v>1431000</v>
      </c>
    </row>
    <row r="93" spans="1:8" ht="15">
      <c r="A93" s="11" t="s">
        <v>38</v>
      </c>
      <c r="B93" s="12" t="s">
        <v>92</v>
      </c>
      <c r="C93" s="11"/>
      <c r="D93" s="13"/>
      <c r="E93" s="14"/>
      <c r="F93" s="13">
        <f>F91+F92</f>
        <v>7870500</v>
      </c>
      <c r="G93" s="14"/>
      <c r="H93" s="13">
        <f>H91+H92</f>
        <v>15741000</v>
      </c>
    </row>
    <row r="94" spans="1:8" ht="15">
      <c r="B94" s="3" t="s">
        <v>5</v>
      </c>
      <c r="C94"/>
      <c r="D94"/>
      <c r="E94"/>
      <c r="F94"/>
      <c r="G94"/>
    </row>
    <row r="95" spans="1:8">
      <c r="B95" t="s">
        <v>93</v>
      </c>
      <c r="C95"/>
      <c r="D95"/>
      <c r="E95"/>
      <c r="F95" s="128" t="s">
        <v>95</v>
      </c>
      <c r="G95" s="128"/>
    </row>
    <row r="96" spans="1:8">
      <c r="B96"/>
      <c r="C96"/>
      <c r="D96"/>
      <c r="E96"/>
      <c r="F96"/>
      <c r="G96"/>
    </row>
    <row r="97" spans="2:7" ht="15" customHeight="1">
      <c r="B97" t="s">
        <v>99</v>
      </c>
      <c r="C97"/>
      <c r="D97"/>
      <c r="E97"/>
      <c r="F97" s="128" t="s">
        <v>131</v>
      </c>
      <c r="G97" s="128"/>
    </row>
    <row r="98" spans="2:7">
      <c r="B98"/>
      <c r="C98"/>
      <c r="D98"/>
      <c r="E98"/>
      <c r="F98"/>
      <c r="G98"/>
    </row>
    <row r="99" spans="2:7">
      <c r="B99" s="37" t="s">
        <v>94</v>
      </c>
      <c r="C99"/>
      <c r="D99"/>
      <c r="E99"/>
      <c r="F99" s="38" t="s">
        <v>96</v>
      </c>
      <c r="G99" s="38"/>
    </row>
    <row r="100" spans="2:7" ht="15">
      <c r="B100" s="3" t="s">
        <v>1</v>
      </c>
      <c r="C100"/>
      <c r="D100"/>
      <c r="E100"/>
      <c r="F100"/>
      <c r="G100"/>
    </row>
    <row r="101" spans="2:7">
      <c r="B101" t="s">
        <v>46</v>
      </c>
      <c r="C101"/>
      <c r="D101"/>
      <c r="E101"/>
      <c r="F101" t="s">
        <v>129</v>
      </c>
      <c r="G101"/>
    </row>
    <row r="102" spans="2:7" ht="15">
      <c r="B102" s="3" t="s">
        <v>2</v>
      </c>
      <c r="C102"/>
      <c r="D102"/>
      <c r="E102"/>
      <c r="F102"/>
      <c r="G102"/>
    </row>
    <row r="103" spans="2:7">
      <c r="B103" t="s">
        <v>44</v>
      </c>
      <c r="C103"/>
      <c r="D103"/>
      <c r="E103"/>
      <c r="F103" s="39" t="s">
        <v>130</v>
      </c>
      <c r="G103" s="39"/>
    </row>
    <row r="104" spans="2:7">
      <c r="B104"/>
      <c r="C104"/>
      <c r="D104"/>
      <c r="E104"/>
      <c r="F104"/>
      <c r="G104"/>
    </row>
    <row r="105" spans="2:7">
      <c r="B105" t="s">
        <v>45</v>
      </c>
      <c r="C105"/>
      <c r="D105"/>
      <c r="E105"/>
      <c r="F105" t="s">
        <v>128</v>
      </c>
      <c r="G105"/>
    </row>
  </sheetData>
  <mergeCells count="15"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  <mergeCell ref="A13:H13"/>
    <mergeCell ref="A2:H2"/>
    <mergeCell ref="A3:H3"/>
    <mergeCell ref="A4:H4"/>
    <mergeCell ref="B8:H8"/>
    <mergeCell ref="B10:H10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105"/>
  <sheetViews>
    <sheetView topLeftCell="A76" zoomScale="85" zoomScaleNormal="85" workbookViewId="0">
      <selection activeCell="E54" sqref="E54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6384" width="9" style="2"/>
  </cols>
  <sheetData>
    <row r="2" spans="1:8">
      <c r="A2" s="130" t="s">
        <v>55</v>
      </c>
      <c r="B2" s="130"/>
      <c r="C2" s="130"/>
      <c r="D2" s="130"/>
      <c r="E2" s="130"/>
      <c r="F2" s="130"/>
      <c r="G2" s="130"/>
      <c r="H2" s="130"/>
    </row>
    <row r="3" spans="1:8">
      <c r="A3" s="130" t="s">
        <v>56</v>
      </c>
      <c r="B3" s="130"/>
      <c r="C3" s="130"/>
      <c r="D3" s="130"/>
      <c r="E3" s="130"/>
      <c r="F3" s="130"/>
      <c r="G3" s="130"/>
      <c r="H3" s="130"/>
    </row>
    <row r="4" spans="1:8">
      <c r="A4" s="130" t="s">
        <v>57</v>
      </c>
      <c r="B4" s="130"/>
      <c r="C4" s="130"/>
      <c r="D4" s="130"/>
      <c r="E4" s="130"/>
      <c r="F4" s="130"/>
      <c r="G4" s="130"/>
      <c r="H4" s="130"/>
    </row>
    <row r="8" spans="1:8" ht="15">
      <c r="B8" s="129" t="s">
        <v>58</v>
      </c>
      <c r="C8" s="129"/>
      <c r="D8" s="129"/>
      <c r="E8" s="129"/>
      <c r="F8" s="129"/>
      <c r="G8" s="129"/>
      <c r="H8" s="129"/>
    </row>
    <row r="9" spans="1:8" ht="7.5" customHeight="1">
      <c r="B9" s="3"/>
      <c r="C9" s="3"/>
      <c r="D9" s="3"/>
      <c r="E9" s="3"/>
      <c r="F9" s="3"/>
    </row>
    <row r="10" spans="1:8" ht="15">
      <c r="B10" s="129" t="s">
        <v>97</v>
      </c>
      <c r="C10" s="129"/>
      <c r="D10" s="129"/>
      <c r="E10" s="129"/>
      <c r="F10" s="129"/>
      <c r="G10" s="129"/>
      <c r="H10" s="129"/>
    </row>
    <row r="11" spans="1:8" ht="15">
      <c r="B11" s="41"/>
      <c r="C11" s="41"/>
      <c r="D11" s="41"/>
      <c r="E11" s="41"/>
      <c r="F11" s="41"/>
    </row>
    <row r="12" spans="1:8" ht="15">
      <c r="B12" s="41"/>
      <c r="C12" s="41"/>
      <c r="D12" s="41"/>
      <c r="E12" s="41"/>
      <c r="F12" s="41"/>
    </row>
    <row r="13" spans="1:8">
      <c r="A13" s="130" t="s">
        <v>134</v>
      </c>
      <c r="B13" s="130"/>
      <c r="C13" s="130"/>
      <c r="D13" s="130"/>
      <c r="E13" s="130"/>
      <c r="F13" s="130"/>
      <c r="G13" s="130"/>
      <c r="H13" s="130"/>
    </row>
    <row r="14" spans="1:8">
      <c r="A14" s="42"/>
      <c r="B14" s="42"/>
      <c r="C14" s="42"/>
      <c r="D14" s="42"/>
      <c r="E14" s="42"/>
      <c r="F14" s="42"/>
      <c r="G14" s="42"/>
      <c r="H14" s="42"/>
    </row>
    <row r="15" spans="1:8">
      <c r="A15" s="130" t="s">
        <v>98</v>
      </c>
      <c r="B15" s="130"/>
      <c r="C15" s="130"/>
      <c r="D15" s="130"/>
      <c r="E15" s="130"/>
      <c r="F15" s="130"/>
      <c r="G15" s="130"/>
      <c r="H15" s="130"/>
    </row>
    <row r="17" spans="1:8" ht="30" customHeight="1">
      <c r="A17" s="132" t="s">
        <v>43</v>
      </c>
      <c r="B17" s="132" t="s">
        <v>6</v>
      </c>
      <c r="C17" s="133" t="s">
        <v>39</v>
      </c>
      <c r="D17" s="133" t="s">
        <v>40</v>
      </c>
      <c r="E17" s="131" t="s">
        <v>41</v>
      </c>
      <c r="F17" s="131"/>
      <c r="G17" s="131" t="s">
        <v>42</v>
      </c>
      <c r="H17" s="131"/>
    </row>
    <row r="18" spans="1:8">
      <c r="A18" s="132"/>
      <c r="B18" s="132"/>
      <c r="C18" s="134"/>
      <c r="D18" s="134"/>
      <c r="E18" s="44" t="s">
        <v>7</v>
      </c>
      <c r="F18" s="44" t="s">
        <v>0</v>
      </c>
      <c r="G18" s="44" t="s">
        <v>7</v>
      </c>
      <c r="H18" s="44" t="s">
        <v>0</v>
      </c>
    </row>
    <row r="19" spans="1:8">
      <c r="A19" s="44">
        <v>0</v>
      </c>
      <c r="B19" s="44">
        <v>1</v>
      </c>
      <c r="C19" s="43">
        <v>2</v>
      </c>
      <c r="D19" s="43">
        <v>3</v>
      </c>
      <c r="E19" s="44">
        <v>4</v>
      </c>
      <c r="F19" s="44">
        <v>5</v>
      </c>
      <c r="G19" s="44">
        <v>6</v>
      </c>
      <c r="H19" s="44">
        <v>7</v>
      </c>
    </row>
    <row r="20" spans="1:8">
      <c r="A20" s="44">
        <v>1</v>
      </c>
      <c r="B20" s="8" t="s">
        <v>3</v>
      </c>
      <c r="C20" s="44" t="s">
        <v>59</v>
      </c>
      <c r="D20" s="9">
        <v>100000</v>
      </c>
      <c r="E20" s="10"/>
      <c r="F20" s="9"/>
      <c r="G20" s="10"/>
      <c r="H20" s="9"/>
    </row>
    <row r="21" spans="1:8">
      <c r="A21" s="44">
        <v>2</v>
      </c>
      <c r="B21" s="8" t="s">
        <v>100</v>
      </c>
      <c r="C21" s="44" t="s">
        <v>60</v>
      </c>
      <c r="D21" s="9">
        <v>1000</v>
      </c>
      <c r="E21" s="10"/>
      <c r="F21" s="9"/>
      <c r="G21" s="10"/>
      <c r="H21" s="9"/>
    </row>
    <row r="22" spans="1:8">
      <c r="A22" s="44">
        <v>3</v>
      </c>
      <c r="B22" s="8" t="s">
        <v>101</v>
      </c>
      <c r="C22" s="44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44">
        <v>4</v>
      </c>
      <c r="B24" s="8" t="s">
        <v>102</v>
      </c>
      <c r="C24" s="44" t="s">
        <v>60</v>
      </c>
      <c r="D24" s="9">
        <v>44000</v>
      </c>
      <c r="E24" s="10"/>
      <c r="F24" s="9"/>
      <c r="G24" s="10"/>
      <c r="H24" s="9"/>
    </row>
    <row r="25" spans="1:8">
      <c r="A25" s="44">
        <v>5</v>
      </c>
      <c r="B25" s="8" t="s">
        <v>103</v>
      </c>
      <c r="C25" s="44" t="s">
        <v>74</v>
      </c>
      <c r="D25" s="9">
        <v>22500</v>
      </c>
      <c r="E25" s="10"/>
      <c r="F25" s="9"/>
      <c r="G25" s="10"/>
      <c r="H25" s="9"/>
    </row>
    <row r="26" spans="1:8">
      <c r="A26" s="44">
        <v>6</v>
      </c>
      <c r="B26" s="8" t="s">
        <v>104</v>
      </c>
      <c r="C26" s="44" t="s">
        <v>61</v>
      </c>
      <c r="D26" s="9">
        <v>22500</v>
      </c>
      <c r="E26" s="10"/>
      <c r="F26" s="9"/>
      <c r="G26" s="10"/>
      <c r="H26" s="9"/>
    </row>
    <row r="27" spans="1:8">
      <c r="A27" s="44">
        <v>7</v>
      </c>
      <c r="B27" s="8" t="s">
        <v>62</v>
      </c>
      <c r="C27" s="44" t="s">
        <v>61</v>
      </c>
      <c r="D27" s="9">
        <v>32000</v>
      </c>
      <c r="E27" s="10"/>
      <c r="F27" s="9"/>
      <c r="G27" s="10"/>
      <c r="H27" s="9"/>
    </row>
    <row r="28" spans="1:8">
      <c r="A28" s="44">
        <v>8</v>
      </c>
      <c r="B28" s="8" t="s">
        <v>8</v>
      </c>
      <c r="C28" s="44" t="s">
        <v>63</v>
      </c>
      <c r="D28" s="9">
        <v>25000</v>
      </c>
      <c r="E28" s="10"/>
      <c r="F28" s="9"/>
      <c r="G28" s="10"/>
      <c r="H28" s="9"/>
    </row>
    <row r="29" spans="1:8">
      <c r="A29" s="44">
        <v>9</v>
      </c>
      <c r="B29" s="15" t="s">
        <v>105</v>
      </c>
      <c r="C29" s="44" t="s">
        <v>63</v>
      </c>
      <c r="D29" s="9">
        <v>5200</v>
      </c>
      <c r="E29" s="9"/>
      <c r="F29" s="9"/>
      <c r="G29" s="9"/>
      <c r="H29" s="9"/>
    </row>
    <row r="30" spans="1:8">
      <c r="A30" s="44">
        <v>10</v>
      </c>
      <c r="B30" s="15" t="s">
        <v>106</v>
      </c>
      <c r="C30" s="44" t="s">
        <v>63</v>
      </c>
      <c r="D30" s="9">
        <v>10000</v>
      </c>
      <c r="E30" s="9"/>
      <c r="F30" s="9"/>
      <c r="G30" s="9"/>
      <c r="H30" s="9"/>
    </row>
    <row r="31" spans="1:8">
      <c r="A31" s="44">
        <v>11</v>
      </c>
      <c r="B31" s="15" t="s">
        <v>107</v>
      </c>
      <c r="C31" s="44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/>
      <c r="G32" s="14"/>
      <c r="H32" s="13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19"/>
      <c r="F33" s="23"/>
      <c r="G33" s="19"/>
      <c r="H33" s="13"/>
    </row>
    <row r="34" spans="1:8">
      <c r="A34" s="44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44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44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44">
        <v>16</v>
      </c>
      <c r="B38" s="8" t="s">
        <v>12</v>
      </c>
      <c r="C38" s="44" t="s">
        <v>63</v>
      </c>
      <c r="D38" s="9">
        <v>13000</v>
      </c>
      <c r="E38" s="10"/>
      <c r="F38" s="9"/>
      <c r="G38" s="10"/>
      <c r="H38" s="9"/>
    </row>
    <row r="39" spans="1:8">
      <c r="A39" s="44">
        <v>17</v>
      </c>
      <c r="B39" s="8" t="s">
        <v>13</v>
      </c>
      <c r="C39" s="44" t="s">
        <v>63</v>
      </c>
      <c r="D39" s="9">
        <v>10000</v>
      </c>
      <c r="E39" s="10"/>
      <c r="F39" s="9"/>
      <c r="G39" s="10"/>
      <c r="H39" s="9"/>
    </row>
    <row r="40" spans="1:8">
      <c r="A40" s="44">
        <v>18</v>
      </c>
      <c r="B40" s="8" t="s">
        <v>68</v>
      </c>
      <c r="C40" s="44" t="s">
        <v>63</v>
      </c>
      <c r="D40" s="9">
        <v>50000</v>
      </c>
      <c r="E40" s="10"/>
      <c r="F40" s="9"/>
      <c r="G40" s="10"/>
      <c r="H40" s="9"/>
    </row>
    <row r="41" spans="1:8">
      <c r="A41" s="44">
        <v>19</v>
      </c>
      <c r="B41" s="8" t="s">
        <v>108</v>
      </c>
      <c r="C41" s="44" t="s">
        <v>63</v>
      </c>
      <c r="D41" s="9">
        <v>30000</v>
      </c>
      <c r="E41" s="10"/>
      <c r="F41" s="9"/>
      <c r="G41" s="10"/>
      <c r="H41" s="9"/>
    </row>
    <row r="42" spans="1:8">
      <c r="A42" s="44">
        <v>20</v>
      </c>
      <c r="B42" s="8" t="s">
        <v>109</v>
      </c>
      <c r="C42" s="44" t="s">
        <v>63</v>
      </c>
      <c r="D42" s="9">
        <v>25000</v>
      </c>
      <c r="E42" s="10"/>
      <c r="F42" s="9"/>
      <c r="G42" s="10"/>
      <c r="H42" s="9"/>
    </row>
    <row r="43" spans="1:8">
      <c r="A43" s="44">
        <v>21</v>
      </c>
      <c r="B43" s="8" t="s">
        <v>69</v>
      </c>
      <c r="C43" s="44" t="s">
        <v>63</v>
      </c>
      <c r="D43" s="9">
        <v>10000</v>
      </c>
      <c r="E43" s="10"/>
      <c r="F43" s="9"/>
      <c r="G43" s="10"/>
      <c r="H43" s="9"/>
    </row>
    <row r="44" spans="1:8">
      <c r="A44" s="44">
        <v>22</v>
      </c>
      <c r="B44" s="8" t="s">
        <v>70</v>
      </c>
      <c r="C44" s="44" t="s">
        <v>63</v>
      </c>
      <c r="D44" s="9">
        <v>15000</v>
      </c>
      <c r="E44" s="10"/>
      <c r="F44" s="9"/>
      <c r="G44" s="10"/>
      <c r="H44" s="9"/>
    </row>
    <row r="45" spans="1:8">
      <c r="A45" s="44">
        <v>23</v>
      </c>
      <c r="B45" s="15" t="s">
        <v>110</v>
      </c>
      <c r="C45" s="44" t="s">
        <v>63</v>
      </c>
      <c r="D45" s="9">
        <v>10000</v>
      </c>
      <c r="E45" s="10"/>
      <c r="F45" s="9"/>
      <c r="G45" s="10"/>
      <c r="H45" s="9"/>
    </row>
    <row r="46" spans="1:8">
      <c r="A46" s="44">
        <v>24</v>
      </c>
      <c r="B46" s="8" t="s">
        <v>111</v>
      </c>
      <c r="C46" s="44" t="s">
        <v>63</v>
      </c>
      <c r="D46" s="9">
        <v>15500</v>
      </c>
      <c r="E46" s="10"/>
      <c r="F46" s="9"/>
      <c r="G46" s="10"/>
      <c r="H46" s="9"/>
    </row>
    <row r="47" spans="1:8">
      <c r="A47" s="44">
        <v>25</v>
      </c>
      <c r="B47" s="8" t="s">
        <v>71</v>
      </c>
      <c r="C47" s="44" t="s">
        <v>63</v>
      </c>
      <c r="D47" s="9">
        <v>10000</v>
      </c>
      <c r="E47" s="10"/>
      <c r="F47" s="9"/>
      <c r="G47" s="10"/>
      <c r="H47" s="9"/>
    </row>
    <row r="48" spans="1:8">
      <c r="A48" s="44">
        <v>26</v>
      </c>
      <c r="B48" s="31" t="s">
        <v>72</v>
      </c>
      <c r="C48" s="44" t="s">
        <v>63</v>
      </c>
      <c r="D48" s="9">
        <v>10000</v>
      </c>
      <c r="E48" s="10"/>
      <c r="F48" s="9"/>
      <c r="G48" s="10"/>
      <c r="H48" s="9"/>
    </row>
    <row r="49" spans="1:8">
      <c r="A49" s="44">
        <v>27</v>
      </c>
      <c r="B49" s="24" t="s">
        <v>112</v>
      </c>
      <c r="C49" s="44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/>
      <c r="G51" s="14"/>
      <c r="H51" s="13"/>
    </row>
    <row r="52" spans="1:8">
      <c r="A52" s="44">
        <v>28</v>
      </c>
      <c r="B52" s="8" t="s">
        <v>14</v>
      </c>
      <c r="C52" s="44" t="s">
        <v>73</v>
      </c>
      <c r="D52" s="25">
        <v>50315.171999999999</v>
      </c>
      <c r="E52" s="10"/>
      <c r="F52" s="9"/>
      <c r="G52" s="10"/>
      <c r="H52" s="9"/>
    </row>
    <row r="53" spans="1:8">
      <c r="A53" s="44">
        <v>29</v>
      </c>
      <c r="B53" s="8" t="s">
        <v>15</v>
      </c>
      <c r="C53" s="44" t="s">
        <v>73</v>
      </c>
      <c r="D53" s="25">
        <v>68989.759999999995</v>
      </c>
      <c r="E53" s="10"/>
      <c r="F53" s="9"/>
      <c r="G53" s="10"/>
      <c r="H53" s="9"/>
    </row>
    <row r="54" spans="1:8">
      <c r="A54" s="44">
        <v>30</v>
      </c>
      <c r="B54" s="8" t="s">
        <v>4</v>
      </c>
      <c r="C54" s="44" t="s">
        <v>73</v>
      </c>
      <c r="D54" s="27">
        <v>1450000</v>
      </c>
      <c r="E54" s="10">
        <v>3.9</v>
      </c>
      <c r="F54" s="9">
        <f>D54*E54</f>
        <v>5655000</v>
      </c>
      <c r="G54" s="10">
        <v>11.7</v>
      </c>
      <c r="H54" s="9">
        <f>D54*G54</f>
        <v>16965000</v>
      </c>
    </row>
    <row r="55" spans="1:8">
      <c r="A55" s="44">
        <v>31</v>
      </c>
      <c r="B55" s="16" t="s">
        <v>113</v>
      </c>
      <c r="C55" s="44" t="s">
        <v>114</v>
      </c>
      <c r="D55" s="27">
        <v>35000</v>
      </c>
      <c r="E55" s="10"/>
      <c r="F55" s="9"/>
      <c r="G55" s="10"/>
      <c r="H55" s="9"/>
    </row>
    <row r="56" spans="1:8">
      <c r="A56" s="44">
        <v>32</v>
      </c>
      <c r="B56" s="15" t="s">
        <v>16</v>
      </c>
      <c r="C56" s="17" t="s">
        <v>115</v>
      </c>
      <c r="D56" s="26">
        <v>17500</v>
      </c>
      <c r="E56" s="10"/>
      <c r="F56" s="9"/>
      <c r="G56" s="10"/>
      <c r="H56" s="9"/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5655000</v>
      </c>
      <c r="G57" s="14"/>
      <c r="H57" s="13">
        <f>H52+H53+H54+H55+H56</f>
        <v>16965000</v>
      </c>
    </row>
    <row r="58" spans="1:8">
      <c r="A58" s="44">
        <v>33</v>
      </c>
      <c r="B58" s="15" t="s">
        <v>25</v>
      </c>
      <c r="C58" s="44" t="s">
        <v>74</v>
      </c>
      <c r="D58" s="9">
        <v>1500</v>
      </c>
      <c r="E58" s="10"/>
      <c r="F58" s="9"/>
      <c r="G58" s="10"/>
      <c r="H58" s="9"/>
    </row>
    <row r="59" spans="1:8">
      <c r="A59" s="44">
        <v>34</v>
      </c>
      <c r="B59" s="8" t="s">
        <v>24</v>
      </c>
      <c r="C59" s="44" t="s">
        <v>74</v>
      </c>
      <c r="D59" s="9">
        <v>1300</v>
      </c>
      <c r="E59" s="10"/>
      <c r="F59" s="9"/>
      <c r="G59" s="10"/>
      <c r="H59" s="9"/>
    </row>
    <row r="60" spans="1:8">
      <c r="A60" s="44">
        <v>35</v>
      </c>
      <c r="B60" s="8" t="s">
        <v>26</v>
      </c>
      <c r="C60" s="44" t="s">
        <v>74</v>
      </c>
      <c r="D60" s="9">
        <v>1900</v>
      </c>
      <c r="E60" s="10"/>
      <c r="F60" s="9"/>
      <c r="G60" s="10"/>
      <c r="H60" s="9"/>
    </row>
    <row r="61" spans="1:8" ht="15">
      <c r="A61" s="11" t="s">
        <v>29</v>
      </c>
      <c r="B61" s="12" t="s">
        <v>52</v>
      </c>
      <c r="C61" s="11"/>
      <c r="D61" s="13"/>
      <c r="E61" s="19"/>
      <c r="F61" s="13"/>
      <c r="G61" s="19"/>
      <c r="H61" s="13"/>
    </row>
    <row r="62" spans="1:8">
      <c r="A62" s="44">
        <v>36</v>
      </c>
      <c r="B62" s="8" t="s">
        <v>116</v>
      </c>
      <c r="C62" s="44" t="s">
        <v>61</v>
      </c>
      <c r="D62" s="9">
        <v>15000</v>
      </c>
      <c r="E62" s="9"/>
      <c r="F62" s="9"/>
      <c r="G62" s="9"/>
      <c r="H62" s="9"/>
    </row>
    <row r="63" spans="1:8">
      <c r="A63" s="44">
        <v>37</v>
      </c>
      <c r="B63" s="8" t="s">
        <v>117</v>
      </c>
      <c r="C63" s="44" t="s">
        <v>61</v>
      </c>
      <c r="D63" s="9">
        <v>10000</v>
      </c>
      <c r="E63" s="10"/>
      <c r="F63" s="10"/>
      <c r="G63" s="10"/>
      <c r="H63" s="10"/>
    </row>
    <row r="64" spans="1:8">
      <c r="A64" s="44">
        <v>38</v>
      </c>
      <c r="B64" s="15" t="s">
        <v>118</v>
      </c>
      <c r="C64" s="44" t="s">
        <v>61</v>
      </c>
      <c r="D64" s="9">
        <v>13000</v>
      </c>
      <c r="E64" s="10"/>
      <c r="F64" s="9"/>
      <c r="G64" s="10"/>
      <c r="H64" s="9"/>
    </row>
    <row r="65" spans="1:8">
      <c r="A65" s="44">
        <v>39</v>
      </c>
      <c r="B65" s="15" t="s">
        <v>119</v>
      </c>
      <c r="C65" s="44" t="s">
        <v>61</v>
      </c>
      <c r="D65" s="9">
        <v>10000</v>
      </c>
      <c r="E65" s="10"/>
      <c r="F65" s="9"/>
      <c r="G65" s="10"/>
      <c r="H65" s="9"/>
    </row>
    <row r="66" spans="1:8">
      <c r="A66" s="44">
        <v>40</v>
      </c>
      <c r="B66" s="15" t="s">
        <v>120</v>
      </c>
      <c r="C66" s="44" t="s">
        <v>61</v>
      </c>
      <c r="D66" s="9">
        <v>400000</v>
      </c>
      <c r="E66" s="10"/>
      <c r="F66" s="9"/>
      <c r="G66" s="10"/>
      <c r="H66" s="9"/>
    </row>
    <row r="67" spans="1:8">
      <c r="A67" s="44">
        <v>41</v>
      </c>
      <c r="B67" s="15" t="s">
        <v>121</v>
      </c>
      <c r="C67" s="44" t="s">
        <v>61</v>
      </c>
      <c r="D67" s="9">
        <v>1000000</v>
      </c>
      <c r="E67" s="10"/>
      <c r="F67" s="9"/>
      <c r="G67" s="10"/>
      <c r="H67" s="9"/>
    </row>
    <row r="68" spans="1:8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8" ht="15">
      <c r="A69" s="11" t="s">
        <v>31</v>
      </c>
      <c r="B69" s="12" t="s">
        <v>32</v>
      </c>
      <c r="C69" s="11"/>
      <c r="D69" s="13"/>
      <c r="E69" s="14"/>
      <c r="F69" s="32">
        <f>SUM(F23+F51+F57+F61+F68)</f>
        <v>5655000</v>
      </c>
      <c r="G69" s="32"/>
      <c r="H69" s="32">
        <f>SUM(H23+H51+H57+H61+H68)</f>
        <v>16965000</v>
      </c>
    </row>
    <row r="70" spans="1:8">
      <c r="A70" s="44">
        <v>42</v>
      </c>
      <c r="B70" s="15" t="s">
        <v>75</v>
      </c>
      <c r="C70" s="44" t="s">
        <v>63</v>
      </c>
      <c r="D70" s="9">
        <v>28028.091236719039</v>
      </c>
      <c r="E70" s="10"/>
      <c r="F70" s="10"/>
      <c r="G70" s="10"/>
      <c r="H70" s="10"/>
    </row>
    <row r="71" spans="1:8">
      <c r="A71" s="44">
        <v>43</v>
      </c>
      <c r="B71" s="8" t="s">
        <v>76</v>
      </c>
      <c r="C71" s="44" t="s">
        <v>63</v>
      </c>
      <c r="D71" s="9">
        <v>1800</v>
      </c>
      <c r="E71" s="10"/>
      <c r="F71" s="10"/>
      <c r="G71" s="10"/>
      <c r="H71" s="10"/>
    </row>
    <row r="72" spans="1:8">
      <c r="A72" s="44">
        <v>44</v>
      </c>
      <c r="B72" s="8" t="s">
        <v>77</v>
      </c>
      <c r="C72" s="44" t="s">
        <v>63</v>
      </c>
      <c r="D72" s="9">
        <v>20255.099999999999</v>
      </c>
      <c r="E72" s="10"/>
      <c r="F72" s="10"/>
      <c r="G72" s="10"/>
      <c r="H72" s="10"/>
    </row>
    <row r="73" spans="1:8">
      <c r="A73" s="44">
        <v>45</v>
      </c>
      <c r="B73" s="8" t="s">
        <v>78</v>
      </c>
      <c r="C73" s="44" t="s">
        <v>63</v>
      </c>
      <c r="D73" s="9">
        <v>28600</v>
      </c>
      <c r="E73" s="10"/>
      <c r="F73" s="9"/>
      <c r="G73" s="10"/>
      <c r="H73" s="9"/>
    </row>
    <row r="74" spans="1:8">
      <c r="A74" s="44">
        <v>46</v>
      </c>
      <c r="B74" s="8" t="s">
        <v>79</v>
      </c>
      <c r="C74" s="44" t="s">
        <v>63</v>
      </c>
      <c r="D74" s="9">
        <v>45480</v>
      </c>
      <c r="E74" s="10"/>
      <c r="F74" s="10"/>
      <c r="G74" s="10"/>
      <c r="H74" s="10"/>
    </row>
    <row r="75" spans="1:8">
      <c r="A75" s="44">
        <v>47</v>
      </c>
      <c r="B75" s="8" t="s">
        <v>80</v>
      </c>
      <c r="C75" s="44" t="s">
        <v>63</v>
      </c>
      <c r="D75" s="9">
        <v>16000</v>
      </c>
      <c r="E75" s="10"/>
      <c r="F75" s="10"/>
      <c r="G75" s="10"/>
      <c r="H75" s="10"/>
    </row>
    <row r="76" spans="1:8">
      <c r="A76" s="44">
        <v>48</v>
      </c>
      <c r="B76" s="8" t="s">
        <v>122</v>
      </c>
      <c r="C76" s="44" t="s">
        <v>63</v>
      </c>
      <c r="D76" s="9">
        <v>150000</v>
      </c>
      <c r="E76" s="10"/>
      <c r="F76" s="10"/>
      <c r="G76" s="10"/>
      <c r="H76" s="10"/>
    </row>
    <row r="77" spans="1:8">
      <c r="A77" s="44">
        <v>49</v>
      </c>
      <c r="B77" s="8" t="s">
        <v>81</v>
      </c>
      <c r="C77" s="44" t="s">
        <v>63</v>
      </c>
      <c r="D77" s="9">
        <v>2000000</v>
      </c>
      <c r="E77" s="10"/>
      <c r="F77" s="10"/>
      <c r="G77" s="10"/>
      <c r="H77" s="10"/>
    </row>
    <row r="78" spans="1:8">
      <c r="A78" s="44">
        <v>50</v>
      </c>
      <c r="B78" s="8" t="s">
        <v>82</v>
      </c>
      <c r="C78" s="44" t="s">
        <v>63</v>
      </c>
      <c r="D78" s="9">
        <v>180000</v>
      </c>
      <c r="E78" s="10"/>
      <c r="F78" s="10"/>
      <c r="G78" s="10"/>
      <c r="H78" s="10"/>
    </row>
    <row r="79" spans="1:8">
      <c r="A79" s="44">
        <v>51</v>
      </c>
      <c r="B79" s="15" t="s">
        <v>83</v>
      </c>
      <c r="C79" s="44" t="s">
        <v>63</v>
      </c>
      <c r="D79" s="9">
        <v>150000</v>
      </c>
      <c r="E79" s="10"/>
      <c r="F79" s="10"/>
      <c r="G79" s="10"/>
      <c r="H79" s="10"/>
    </row>
    <row r="80" spans="1:8">
      <c r="A80" s="44">
        <v>52</v>
      </c>
      <c r="B80" s="15" t="s">
        <v>84</v>
      </c>
      <c r="C80" s="44" t="s">
        <v>63</v>
      </c>
      <c r="D80" s="9">
        <v>6000</v>
      </c>
      <c r="E80" s="10"/>
      <c r="F80" s="10"/>
      <c r="G80" s="10"/>
      <c r="H80" s="10"/>
    </row>
    <row r="81" spans="1:8">
      <c r="A81" s="44">
        <v>53</v>
      </c>
      <c r="B81" s="15" t="s">
        <v>123</v>
      </c>
      <c r="C81" s="44" t="s">
        <v>63</v>
      </c>
      <c r="D81" s="9">
        <v>1400</v>
      </c>
      <c r="E81" s="10"/>
      <c r="F81" s="10"/>
      <c r="G81" s="10"/>
      <c r="H81" s="10"/>
    </row>
    <row r="82" spans="1:8">
      <c r="A82" s="44">
        <v>54</v>
      </c>
      <c r="B82" s="8" t="s">
        <v>124</v>
      </c>
      <c r="C82" s="44" t="s">
        <v>63</v>
      </c>
      <c r="D82" s="9">
        <v>12500</v>
      </c>
      <c r="E82" s="10"/>
      <c r="F82" s="10"/>
      <c r="G82" s="10"/>
      <c r="H82" s="10"/>
    </row>
    <row r="83" spans="1:8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8">
      <c r="A84" s="44">
        <v>55</v>
      </c>
      <c r="B84" s="8" t="s">
        <v>17</v>
      </c>
      <c r="C84" s="44" t="s">
        <v>86</v>
      </c>
      <c r="D84" s="9">
        <v>1500000</v>
      </c>
      <c r="E84" s="10">
        <v>1</v>
      </c>
      <c r="F84" s="25">
        <f>D84*E84</f>
        <v>1500000</v>
      </c>
      <c r="G84" s="10">
        <v>3</v>
      </c>
      <c r="H84" s="25">
        <f>D84*G84</f>
        <v>4500000</v>
      </c>
    </row>
    <row r="85" spans="1:8">
      <c r="A85" s="44">
        <v>56</v>
      </c>
      <c r="B85" s="8" t="s">
        <v>125</v>
      </c>
      <c r="C85" s="44" t="s">
        <v>87</v>
      </c>
      <c r="D85" s="9">
        <v>0</v>
      </c>
      <c r="E85" s="10"/>
      <c r="F85" s="9"/>
      <c r="G85" s="10"/>
      <c r="H85" s="9"/>
    </row>
    <row r="86" spans="1:8">
      <c r="A86" s="44">
        <v>57</v>
      </c>
      <c r="B86" s="8" t="s">
        <v>126</v>
      </c>
      <c r="C86" s="44" t="s">
        <v>85</v>
      </c>
      <c r="D86" s="9">
        <v>1200000</v>
      </c>
      <c r="E86" s="10"/>
      <c r="F86" s="10"/>
      <c r="G86" s="10"/>
      <c r="H86" s="10"/>
    </row>
    <row r="87" spans="1:8">
      <c r="A87" s="44">
        <v>58</v>
      </c>
      <c r="B87" s="8" t="s">
        <v>88</v>
      </c>
      <c r="C87" s="44" t="s">
        <v>89</v>
      </c>
      <c r="D87" s="9">
        <v>200000</v>
      </c>
      <c r="E87" s="10"/>
      <c r="F87" s="10"/>
      <c r="G87" s="10"/>
      <c r="H87" s="10"/>
    </row>
    <row r="88" spans="1:8">
      <c r="A88" s="44">
        <v>59</v>
      </c>
      <c r="B88" s="8" t="s">
        <v>127</v>
      </c>
      <c r="C88" s="44" t="s">
        <v>114</v>
      </c>
      <c r="D88" s="9">
        <v>500000</v>
      </c>
      <c r="E88" s="10"/>
      <c r="F88" s="10"/>
      <c r="G88" s="10"/>
      <c r="H88" s="10"/>
    </row>
    <row r="89" spans="1:8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4500000</v>
      </c>
    </row>
    <row r="90" spans="1:8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4500000</v>
      </c>
    </row>
    <row r="91" spans="1:8" ht="15">
      <c r="A91" s="11" t="s">
        <v>36</v>
      </c>
      <c r="B91" s="12" t="s">
        <v>91</v>
      </c>
      <c r="C91" s="11"/>
      <c r="D91" s="13"/>
      <c r="E91" s="14"/>
      <c r="F91" s="13">
        <f>F90+F69</f>
        <v>7155000</v>
      </c>
      <c r="G91" s="14"/>
      <c r="H91" s="13">
        <f>H90+H69</f>
        <v>21465000</v>
      </c>
    </row>
    <row r="92" spans="1:8" ht="15">
      <c r="A92" s="11" t="s">
        <v>37</v>
      </c>
      <c r="B92" s="12" t="s">
        <v>18</v>
      </c>
      <c r="C92" s="11"/>
      <c r="D92" s="13"/>
      <c r="E92" s="14"/>
      <c r="F92" s="13">
        <f>F91*0.1</f>
        <v>715500</v>
      </c>
      <c r="G92" s="14"/>
      <c r="H92" s="13">
        <f>H91*0.1</f>
        <v>2146500</v>
      </c>
    </row>
    <row r="93" spans="1:8" ht="15">
      <c r="A93" s="11" t="s">
        <v>38</v>
      </c>
      <c r="B93" s="12" t="s">
        <v>92</v>
      </c>
      <c r="C93" s="11"/>
      <c r="D93" s="13"/>
      <c r="E93" s="14"/>
      <c r="F93" s="13">
        <f>F91+F92</f>
        <v>7870500</v>
      </c>
      <c r="G93" s="14"/>
      <c r="H93" s="13">
        <f>H91+H92</f>
        <v>23611500</v>
      </c>
    </row>
    <row r="94" spans="1:8" ht="15">
      <c r="B94" s="3" t="s">
        <v>5</v>
      </c>
      <c r="C94"/>
      <c r="D94"/>
      <c r="E94"/>
      <c r="F94"/>
      <c r="G94"/>
    </row>
    <row r="95" spans="1:8">
      <c r="B95" t="s">
        <v>93</v>
      </c>
      <c r="C95"/>
      <c r="D95"/>
      <c r="E95"/>
      <c r="F95" s="128" t="s">
        <v>95</v>
      </c>
      <c r="G95" s="128"/>
    </row>
    <row r="96" spans="1:8">
      <c r="B96"/>
      <c r="C96"/>
      <c r="D96"/>
      <c r="E96"/>
      <c r="F96"/>
      <c r="G96"/>
    </row>
    <row r="97" spans="2:7" ht="15" customHeight="1">
      <c r="B97" t="s">
        <v>99</v>
      </c>
      <c r="C97"/>
      <c r="D97"/>
      <c r="E97"/>
      <c r="F97" s="128" t="s">
        <v>131</v>
      </c>
      <c r="G97" s="128"/>
    </row>
    <row r="98" spans="2:7">
      <c r="B98"/>
      <c r="C98"/>
      <c r="D98"/>
      <c r="E98"/>
      <c r="F98"/>
      <c r="G98"/>
    </row>
    <row r="99" spans="2:7">
      <c r="B99" s="37" t="s">
        <v>94</v>
      </c>
      <c r="C99"/>
      <c r="D99"/>
      <c r="E99"/>
      <c r="F99" s="40" t="s">
        <v>96</v>
      </c>
      <c r="G99" s="40"/>
    </row>
    <row r="100" spans="2:7" ht="15">
      <c r="B100" s="3" t="s">
        <v>1</v>
      </c>
      <c r="C100"/>
      <c r="D100"/>
      <c r="E100"/>
      <c r="F100"/>
      <c r="G100"/>
    </row>
    <row r="101" spans="2:7">
      <c r="B101" t="s">
        <v>46</v>
      </c>
      <c r="C101"/>
      <c r="D101"/>
      <c r="E101"/>
      <c r="F101" t="s">
        <v>129</v>
      </c>
      <c r="G101"/>
    </row>
    <row r="102" spans="2:7" ht="15">
      <c r="B102" s="3" t="s">
        <v>2</v>
      </c>
      <c r="C102"/>
      <c r="D102"/>
      <c r="E102"/>
      <c r="F102"/>
      <c r="G102"/>
    </row>
    <row r="103" spans="2:7">
      <c r="B103" t="s">
        <v>44</v>
      </c>
      <c r="C103"/>
      <c r="D103"/>
      <c r="E103"/>
      <c r="F103" s="39" t="s">
        <v>130</v>
      </c>
      <c r="G103" s="39"/>
    </row>
    <row r="104" spans="2:7">
      <c r="B104"/>
      <c r="C104"/>
      <c r="D104"/>
      <c r="E104"/>
      <c r="F104"/>
      <c r="G104"/>
    </row>
    <row r="105" spans="2:7">
      <c r="B105" t="s">
        <v>45</v>
      </c>
      <c r="C105"/>
      <c r="D105"/>
      <c r="E105"/>
      <c r="F105" t="s">
        <v>128</v>
      </c>
      <c r="G105"/>
    </row>
  </sheetData>
  <mergeCells count="15"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  <mergeCell ref="A13:H13"/>
    <mergeCell ref="A2:H2"/>
    <mergeCell ref="A3:H3"/>
    <mergeCell ref="A4:H4"/>
    <mergeCell ref="B8:H8"/>
    <mergeCell ref="B10:H10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H105"/>
  <sheetViews>
    <sheetView topLeftCell="A74" zoomScale="85" zoomScaleNormal="85" workbookViewId="0">
      <selection activeCell="H69" sqref="H69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6384" width="9" style="2"/>
  </cols>
  <sheetData>
    <row r="2" spans="1:8">
      <c r="A2" s="130" t="s">
        <v>55</v>
      </c>
      <c r="B2" s="130"/>
      <c r="C2" s="130"/>
      <c r="D2" s="130"/>
      <c r="E2" s="130"/>
      <c r="F2" s="130"/>
      <c r="G2" s="130"/>
      <c r="H2" s="130"/>
    </row>
    <row r="3" spans="1:8">
      <c r="A3" s="130" t="s">
        <v>56</v>
      </c>
      <c r="B3" s="130"/>
      <c r="C3" s="130"/>
      <c r="D3" s="130"/>
      <c r="E3" s="130"/>
      <c r="F3" s="130"/>
      <c r="G3" s="130"/>
      <c r="H3" s="130"/>
    </row>
    <row r="4" spans="1:8">
      <c r="A4" s="130" t="s">
        <v>57</v>
      </c>
      <c r="B4" s="130"/>
      <c r="C4" s="130"/>
      <c r="D4" s="130"/>
      <c r="E4" s="130"/>
      <c r="F4" s="130"/>
      <c r="G4" s="130"/>
      <c r="H4" s="130"/>
    </row>
    <row r="8" spans="1:8" ht="15">
      <c r="B8" s="129" t="s">
        <v>58</v>
      </c>
      <c r="C8" s="129"/>
      <c r="D8" s="129"/>
      <c r="E8" s="129"/>
      <c r="F8" s="129"/>
      <c r="G8" s="129"/>
      <c r="H8" s="129"/>
    </row>
    <row r="9" spans="1:8" ht="7.5" customHeight="1">
      <c r="B9" s="3"/>
      <c r="C9" s="3"/>
      <c r="D9" s="3"/>
      <c r="E9" s="3"/>
      <c r="F9" s="3"/>
    </row>
    <row r="10" spans="1:8" ht="15">
      <c r="B10" s="129" t="s">
        <v>97</v>
      </c>
      <c r="C10" s="129"/>
      <c r="D10" s="129"/>
      <c r="E10" s="129"/>
      <c r="F10" s="129"/>
      <c r="G10" s="129"/>
      <c r="H10" s="129"/>
    </row>
    <row r="11" spans="1:8" ht="15">
      <c r="B11" s="46"/>
      <c r="C11" s="46"/>
      <c r="D11" s="46"/>
      <c r="E11" s="46"/>
      <c r="F11" s="46"/>
    </row>
    <row r="12" spans="1:8" ht="15">
      <c r="B12" s="46"/>
      <c r="C12" s="46"/>
      <c r="D12" s="46"/>
      <c r="E12" s="46"/>
      <c r="F12" s="46"/>
    </row>
    <row r="13" spans="1:8">
      <c r="A13" s="130" t="s">
        <v>135</v>
      </c>
      <c r="B13" s="130"/>
      <c r="C13" s="130"/>
      <c r="D13" s="130"/>
      <c r="E13" s="130"/>
      <c r="F13" s="130"/>
      <c r="G13" s="130"/>
      <c r="H13" s="130"/>
    </row>
    <row r="14" spans="1:8">
      <c r="A14" s="47"/>
      <c r="B14" s="47"/>
      <c r="C14" s="47"/>
      <c r="D14" s="47"/>
      <c r="E14" s="47"/>
      <c r="F14" s="47"/>
      <c r="G14" s="47"/>
      <c r="H14" s="47"/>
    </row>
    <row r="15" spans="1:8">
      <c r="A15" s="130" t="s">
        <v>98</v>
      </c>
      <c r="B15" s="130"/>
      <c r="C15" s="130"/>
      <c r="D15" s="130"/>
      <c r="E15" s="130"/>
      <c r="F15" s="130"/>
      <c r="G15" s="130"/>
      <c r="H15" s="130"/>
    </row>
    <row r="17" spans="1:8" ht="30" customHeight="1">
      <c r="A17" s="132" t="s">
        <v>43</v>
      </c>
      <c r="B17" s="132" t="s">
        <v>6</v>
      </c>
      <c r="C17" s="133" t="s">
        <v>39</v>
      </c>
      <c r="D17" s="133" t="s">
        <v>40</v>
      </c>
      <c r="E17" s="131" t="s">
        <v>41</v>
      </c>
      <c r="F17" s="131"/>
      <c r="G17" s="131" t="s">
        <v>42</v>
      </c>
      <c r="H17" s="131"/>
    </row>
    <row r="18" spans="1:8">
      <c r="A18" s="132"/>
      <c r="B18" s="132"/>
      <c r="C18" s="134"/>
      <c r="D18" s="134"/>
      <c r="E18" s="49" t="s">
        <v>7</v>
      </c>
      <c r="F18" s="49" t="s">
        <v>0</v>
      </c>
      <c r="G18" s="49" t="s">
        <v>7</v>
      </c>
      <c r="H18" s="49" t="s">
        <v>0</v>
      </c>
    </row>
    <row r="19" spans="1:8">
      <c r="A19" s="49">
        <v>0</v>
      </c>
      <c r="B19" s="49">
        <v>1</v>
      </c>
      <c r="C19" s="48">
        <v>2</v>
      </c>
      <c r="D19" s="48">
        <v>3</v>
      </c>
      <c r="E19" s="49">
        <v>4</v>
      </c>
      <c r="F19" s="49">
        <v>5</v>
      </c>
      <c r="G19" s="49">
        <v>6</v>
      </c>
      <c r="H19" s="49">
        <v>7</v>
      </c>
    </row>
    <row r="20" spans="1:8">
      <c r="A20" s="49">
        <v>1</v>
      </c>
      <c r="B20" s="8" t="s">
        <v>3</v>
      </c>
      <c r="C20" s="49" t="s">
        <v>59</v>
      </c>
      <c r="D20" s="9">
        <v>100000</v>
      </c>
      <c r="E20" s="10"/>
      <c r="F20" s="9"/>
      <c r="G20" s="10"/>
      <c r="H20" s="9"/>
    </row>
    <row r="21" spans="1:8">
      <c r="A21" s="49">
        <v>2</v>
      </c>
      <c r="B21" s="8" t="s">
        <v>100</v>
      </c>
      <c r="C21" s="49" t="s">
        <v>60</v>
      </c>
      <c r="D21" s="9">
        <v>1000</v>
      </c>
      <c r="E21" s="10"/>
      <c r="F21" s="9"/>
      <c r="G21" s="10"/>
      <c r="H21" s="9"/>
    </row>
    <row r="22" spans="1:8">
      <c r="A22" s="49">
        <v>3</v>
      </c>
      <c r="B22" s="8" t="s">
        <v>101</v>
      </c>
      <c r="C22" s="49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49">
        <v>4</v>
      </c>
      <c r="B24" s="8" t="s">
        <v>102</v>
      </c>
      <c r="C24" s="49" t="s">
        <v>60</v>
      </c>
      <c r="D24" s="9">
        <v>44000</v>
      </c>
      <c r="E24" s="10"/>
      <c r="F24" s="9"/>
      <c r="G24" s="10"/>
      <c r="H24" s="9"/>
    </row>
    <row r="25" spans="1:8">
      <c r="A25" s="49">
        <v>5</v>
      </c>
      <c r="B25" s="8" t="s">
        <v>103</v>
      </c>
      <c r="C25" s="49" t="s">
        <v>74</v>
      </c>
      <c r="D25" s="9">
        <v>22500</v>
      </c>
      <c r="E25" s="10"/>
      <c r="F25" s="9"/>
      <c r="G25" s="10"/>
      <c r="H25" s="9"/>
    </row>
    <row r="26" spans="1:8">
      <c r="A26" s="49">
        <v>6</v>
      </c>
      <c r="B26" s="8" t="s">
        <v>104</v>
      </c>
      <c r="C26" s="49" t="s">
        <v>61</v>
      </c>
      <c r="D26" s="9">
        <v>22500</v>
      </c>
      <c r="E26" s="10"/>
      <c r="F26" s="9"/>
      <c r="G26" s="10"/>
      <c r="H26" s="9"/>
    </row>
    <row r="27" spans="1:8">
      <c r="A27" s="49">
        <v>7</v>
      </c>
      <c r="B27" s="8" t="s">
        <v>62</v>
      </c>
      <c r="C27" s="49" t="s">
        <v>61</v>
      </c>
      <c r="D27" s="9">
        <v>32000</v>
      </c>
      <c r="E27" s="10"/>
      <c r="F27" s="9"/>
      <c r="G27" s="10"/>
      <c r="H27" s="9"/>
    </row>
    <row r="28" spans="1:8">
      <c r="A28" s="49">
        <v>8</v>
      </c>
      <c r="B28" s="8" t="s">
        <v>8</v>
      </c>
      <c r="C28" s="49" t="s">
        <v>63</v>
      </c>
      <c r="D28" s="9">
        <v>25000</v>
      </c>
      <c r="E28" s="10"/>
      <c r="F28" s="9"/>
      <c r="G28" s="10"/>
      <c r="H28" s="9"/>
    </row>
    <row r="29" spans="1:8">
      <c r="A29" s="49">
        <v>9</v>
      </c>
      <c r="B29" s="15" t="s">
        <v>105</v>
      </c>
      <c r="C29" s="49" t="s">
        <v>63</v>
      </c>
      <c r="D29" s="9">
        <v>5200</v>
      </c>
      <c r="E29" s="9"/>
      <c r="F29" s="9"/>
      <c r="G29" s="9"/>
      <c r="H29" s="9"/>
    </row>
    <row r="30" spans="1:8">
      <c r="A30" s="49">
        <v>10</v>
      </c>
      <c r="B30" s="15" t="s">
        <v>106</v>
      </c>
      <c r="C30" s="49" t="s">
        <v>63</v>
      </c>
      <c r="D30" s="9">
        <v>10000</v>
      </c>
      <c r="E30" s="9"/>
      <c r="F30" s="9"/>
      <c r="G30" s="9"/>
      <c r="H30" s="9"/>
    </row>
    <row r="31" spans="1:8">
      <c r="A31" s="49">
        <v>11</v>
      </c>
      <c r="B31" s="15" t="s">
        <v>107</v>
      </c>
      <c r="C31" s="49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/>
      <c r="G32" s="14"/>
      <c r="H32" s="13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19"/>
      <c r="F33" s="23"/>
      <c r="G33" s="19"/>
      <c r="H33" s="13"/>
    </row>
    <row r="34" spans="1:8">
      <c r="A34" s="49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49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49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49">
        <v>16</v>
      </c>
      <c r="B38" s="8" t="s">
        <v>12</v>
      </c>
      <c r="C38" s="49" t="s">
        <v>63</v>
      </c>
      <c r="D38" s="9">
        <v>13000</v>
      </c>
      <c r="E38" s="10"/>
      <c r="F38" s="9"/>
      <c r="G38" s="10"/>
      <c r="H38" s="9"/>
    </row>
    <row r="39" spans="1:8">
      <c r="A39" s="49">
        <v>17</v>
      </c>
      <c r="B39" s="8" t="s">
        <v>13</v>
      </c>
      <c r="C39" s="49" t="s">
        <v>63</v>
      </c>
      <c r="D39" s="9">
        <v>10000</v>
      </c>
      <c r="E39" s="10"/>
      <c r="F39" s="9"/>
      <c r="G39" s="10"/>
      <c r="H39" s="9"/>
    </row>
    <row r="40" spans="1:8">
      <c r="A40" s="49">
        <v>18</v>
      </c>
      <c r="B40" s="8" t="s">
        <v>68</v>
      </c>
      <c r="C40" s="49" t="s">
        <v>63</v>
      </c>
      <c r="D40" s="9">
        <v>50000</v>
      </c>
      <c r="E40" s="10"/>
      <c r="F40" s="9"/>
      <c r="G40" s="10"/>
      <c r="H40" s="9"/>
    </row>
    <row r="41" spans="1:8">
      <c r="A41" s="49">
        <v>19</v>
      </c>
      <c r="B41" s="8" t="s">
        <v>108</v>
      </c>
      <c r="C41" s="49" t="s">
        <v>63</v>
      </c>
      <c r="D41" s="9">
        <v>30000</v>
      </c>
      <c r="E41" s="10"/>
      <c r="F41" s="9"/>
      <c r="G41" s="10"/>
      <c r="H41" s="9"/>
    </row>
    <row r="42" spans="1:8">
      <c r="A42" s="49">
        <v>20</v>
      </c>
      <c r="B42" s="8" t="s">
        <v>109</v>
      </c>
      <c r="C42" s="49" t="s">
        <v>63</v>
      </c>
      <c r="D42" s="9">
        <v>25000</v>
      </c>
      <c r="E42" s="10"/>
      <c r="F42" s="9"/>
      <c r="G42" s="10"/>
      <c r="H42" s="9"/>
    </row>
    <row r="43" spans="1:8">
      <c r="A43" s="49">
        <v>21</v>
      </c>
      <c r="B43" s="8" t="s">
        <v>69</v>
      </c>
      <c r="C43" s="49" t="s">
        <v>63</v>
      </c>
      <c r="D43" s="9">
        <v>10000</v>
      </c>
      <c r="E43" s="10"/>
      <c r="F43" s="9"/>
      <c r="G43" s="10"/>
      <c r="H43" s="9"/>
    </row>
    <row r="44" spans="1:8">
      <c r="A44" s="49">
        <v>22</v>
      </c>
      <c r="B44" s="8" t="s">
        <v>70</v>
      </c>
      <c r="C44" s="49" t="s">
        <v>63</v>
      </c>
      <c r="D44" s="9">
        <v>15000</v>
      </c>
      <c r="E44" s="10"/>
      <c r="F44" s="9"/>
      <c r="G44" s="10"/>
      <c r="H44" s="9"/>
    </row>
    <row r="45" spans="1:8">
      <c r="A45" s="49">
        <v>23</v>
      </c>
      <c r="B45" s="15" t="s">
        <v>110</v>
      </c>
      <c r="C45" s="49" t="s">
        <v>63</v>
      </c>
      <c r="D45" s="9">
        <v>10000</v>
      </c>
      <c r="E45" s="10"/>
      <c r="F45" s="9"/>
      <c r="G45" s="10"/>
      <c r="H45" s="9"/>
    </row>
    <row r="46" spans="1:8">
      <c r="A46" s="49">
        <v>24</v>
      </c>
      <c r="B46" s="8" t="s">
        <v>111</v>
      </c>
      <c r="C46" s="49" t="s">
        <v>63</v>
      </c>
      <c r="D46" s="9">
        <v>15500</v>
      </c>
      <c r="E46" s="10"/>
      <c r="F46" s="9"/>
      <c r="G46" s="10"/>
      <c r="H46" s="9"/>
    </row>
    <row r="47" spans="1:8">
      <c r="A47" s="49">
        <v>25</v>
      </c>
      <c r="B47" s="8" t="s">
        <v>71</v>
      </c>
      <c r="C47" s="49" t="s">
        <v>63</v>
      </c>
      <c r="D47" s="9">
        <v>10000</v>
      </c>
      <c r="E47" s="10"/>
      <c r="F47" s="9"/>
      <c r="G47" s="10"/>
      <c r="H47" s="9"/>
    </row>
    <row r="48" spans="1:8">
      <c r="A48" s="49">
        <v>26</v>
      </c>
      <c r="B48" s="31" t="s">
        <v>72</v>
      </c>
      <c r="C48" s="49" t="s">
        <v>63</v>
      </c>
      <c r="D48" s="9">
        <v>10000</v>
      </c>
      <c r="E48" s="10"/>
      <c r="F48" s="9"/>
      <c r="G48" s="10"/>
      <c r="H48" s="9"/>
    </row>
    <row r="49" spans="1:8">
      <c r="A49" s="49">
        <v>27</v>
      </c>
      <c r="B49" s="24" t="s">
        <v>112</v>
      </c>
      <c r="C49" s="49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/>
      <c r="G51" s="14"/>
      <c r="H51" s="13"/>
    </row>
    <row r="52" spans="1:8">
      <c r="A52" s="49">
        <v>28</v>
      </c>
      <c r="B52" s="8" t="s">
        <v>14</v>
      </c>
      <c r="C52" s="49" t="s">
        <v>73</v>
      </c>
      <c r="D52" s="25">
        <v>50315.171999999999</v>
      </c>
      <c r="E52" s="10"/>
      <c r="F52" s="9"/>
      <c r="G52" s="10"/>
      <c r="H52" s="9"/>
    </row>
    <row r="53" spans="1:8">
      <c r="A53" s="49">
        <v>29</v>
      </c>
      <c r="B53" s="8" t="s">
        <v>15</v>
      </c>
      <c r="C53" s="49" t="s">
        <v>73</v>
      </c>
      <c r="D53" s="25">
        <v>68989.759999999995</v>
      </c>
      <c r="E53" s="10"/>
      <c r="F53" s="9"/>
      <c r="G53" s="10"/>
      <c r="H53" s="9"/>
    </row>
    <row r="54" spans="1:8">
      <c r="A54" s="49">
        <v>30</v>
      </c>
      <c r="B54" s="8" t="s">
        <v>4</v>
      </c>
      <c r="C54" s="49" t="s">
        <v>73</v>
      </c>
      <c r="D54" s="27">
        <v>1450000</v>
      </c>
      <c r="E54" s="10">
        <v>3.9</v>
      </c>
      <c r="F54" s="9">
        <f>D54*E54</f>
        <v>5655000</v>
      </c>
      <c r="G54" s="10">
        <v>15.6</v>
      </c>
      <c r="H54" s="9">
        <f>D54*G54</f>
        <v>22620000</v>
      </c>
    </row>
    <row r="55" spans="1:8">
      <c r="A55" s="49">
        <v>31</v>
      </c>
      <c r="B55" s="16" t="s">
        <v>113</v>
      </c>
      <c r="C55" s="49" t="s">
        <v>114</v>
      </c>
      <c r="D55" s="27">
        <v>35000</v>
      </c>
      <c r="E55" s="10"/>
      <c r="F55" s="9"/>
      <c r="G55" s="10"/>
      <c r="H55" s="9"/>
    </row>
    <row r="56" spans="1:8">
      <c r="A56" s="49">
        <v>32</v>
      </c>
      <c r="B56" s="15" t="s">
        <v>16</v>
      </c>
      <c r="C56" s="17" t="s">
        <v>115</v>
      </c>
      <c r="D56" s="26">
        <v>17500</v>
      </c>
      <c r="E56" s="10"/>
      <c r="F56" s="9"/>
      <c r="G56" s="10"/>
      <c r="H56" s="9"/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5655000</v>
      </c>
      <c r="G57" s="14"/>
      <c r="H57" s="13">
        <f>H52+H53+H54+H55+H56</f>
        <v>22620000</v>
      </c>
    </row>
    <row r="58" spans="1:8">
      <c r="A58" s="49">
        <v>33</v>
      </c>
      <c r="B58" s="15" t="s">
        <v>25</v>
      </c>
      <c r="C58" s="49" t="s">
        <v>74</v>
      </c>
      <c r="D58" s="9">
        <v>1500</v>
      </c>
      <c r="E58" s="10"/>
      <c r="F58" s="9"/>
      <c r="G58" s="10"/>
      <c r="H58" s="9"/>
    </row>
    <row r="59" spans="1:8">
      <c r="A59" s="49">
        <v>34</v>
      </c>
      <c r="B59" s="8" t="s">
        <v>24</v>
      </c>
      <c r="C59" s="49" t="s">
        <v>74</v>
      </c>
      <c r="D59" s="9">
        <v>1300</v>
      </c>
      <c r="E59" s="10"/>
      <c r="F59" s="9"/>
      <c r="G59" s="10"/>
      <c r="H59" s="9"/>
    </row>
    <row r="60" spans="1:8">
      <c r="A60" s="49">
        <v>35</v>
      </c>
      <c r="B60" s="8" t="s">
        <v>26</v>
      </c>
      <c r="C60" s="49" t="s">
        <v>74</v>
      </c>
      <c r="D60" s="9">
        <v>1900</v>
      </c>
      <c r="E60" s="10"/>
      <c r="F60" s="9"/>
      <c r="G60" s="10"/>
      <c r="H60" s="9"/>
    </row>
    <row r="61" spans="1:8" ht="15">
      <c r="A61" s="11" t="s">
        <v>29</v>
      </c>
      <c r="B61" s="12" t="s">
        <v>52</v>
      </c>
      <c r="C61" s="11"/>
      <c r="D61" s="13"/>
      <c r="E61" s="19"/>
      <c r="F61" s="13"/>
      <c r="G61" s="19"/>
      <c r="H61" s="13"/>
    </row>
    <row r="62" spans="1:8">
      <c r="A62" s="49">
        <v>36</v>
      </c>
      <c r="B62" s="8" t="s">
        <v>116</v>
      </c>
      <c r="C62" s="49" t="s">
        <v>61</v>
      </c>
      <c r="D62" s="9">
        <v>15000</v>
      </c>
      <c r="E62" s="9"/>
      <c r="F62" s="9"/>
      <c r="G62" s="9"/>
      <c r="H62" s="9"/>
    </row>
    <row r="63" spans="1:8">
      <c r="A63" s="49">
        <v>37</v>
      </c>
      <c r="B63" s="8" t="s">
        <v>117</v>
      </c>
      <c r="C63" s="49" t="s">
        <v>61</v>
      </c>
      <c r="D63" s="9">
        <v>10000</v>
      </c>
      <c r="E63" s="10"/>
      <c r="F63" s="10"/>
      <c r="G63" s="10"/>
      <c r="H63" s="10"/>
    </row>
    <row r="64" spans="1:8">
      <c r="A64" s="49">
        <v>38</v>
      </c>
      <c r="B64" s="15" t="s">
        <v>118</v>
      </c>
      <c r="C64" s="49" t="s">
        <v>61</v>
      </c>
      <c r="D64" s="9">
        <v>13000</v>
      </c>
      <c r="E64" s="10"/>
      <c r="F64" s="9"/>
      <c r="G64" s="10"/>
      <c r="H64" s="9"/>
    </row>
    <row r="65" spans="1:8">
      <c r="A65" s="49">
        <v>39</v>
      </c>
      <c r="B65" s="15" t="s">
        <v>119</v>
      </c>
      <c r="C65" s="49" t="s">
        <v>61</v>
      </c>
      <c r="D65" s="9">
        <v>10000</v>
      </c>
      <c r="E65" s="10"/>
      <c r="F65" s="9"/>
      <c r="G65" s="10"/>
      <c r="H65" s="9"/>
    </row>
    <row r="66" spans="1:8">
      <c r="A66" s="49">
        <v>40</v>
      </c>
      <c r="B66" s="15" t="s">
        <v>120</v>
      </c>
      <c r="C66" s="49" t="s">
        <v>61</v>
      </c>
      <c r="D66" s="9">
        <v>400000</v>
      </c>
      <c r="E66" s="10"/>
      <c r="F66" s="9"/>
      <c r="G66" s="10"/>
      <c r="H66" s="9"/>
    </row>
    <row r="67" spans="1:8">
      <c r="A67" s="49">
        <v>41</v>
      </c>
      <c r="B67" s="15" t="s">
        <v>121</v>
      </c>
      <c r="C67" s="49" t="s">
        <v>61</v>
      </c>
      <c r="D67" s="9">
        <v>1000000</v>
      </c>
      <c r="E67" s="10"/>
      <c r="F67" s="9"/>
      <c r="G67" s="10"/>
      <c r="H67" s="9"/>
    </row>
    <row r="68" spans="1:8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8" ht="15">
      <c r="A69" s="11" t="s">
        <v>31</v>
      </c>
      <c r="B69" s="12" t="s">
        <v>32</v>
      </c>
      <c r="C69" s="11"/>
      <c r="D69" s="13"/>
      <c r="E69" s="14"/>
      <c r="F69" s="32">
        <f>SUM(F23+F51+F57+F61+F68)</f>
        <v>5655000</v>
      </c>
      <c r="G69" s="32"/>
      <c r="H69" s="32">
        <f>SUM(H23+H51+H57+H61+H68)</f>
        <v>22620000</v>
      </c>
    </row>
    <row r="70" spans="1:8">
      <c r="A70" s="49">
        <v>42</v>
      </c>
      <c r="B70" s="15" t="s">
        <v>75</v>
      </c>
      <c r="C70" s="49" t="s">
        <v>63</v>
      </c>
      <c r="D70" s="9">
        <v>28028.091236719039</v>
      </c>
      <c r="E70" s="10"/>
      <c r="F70" s="10"/>
      <c r="G70" s="10"/>
      <c r="H70" s="10"/>
    </row>
    <row r="71" spans="1:8">
      <c r="A71" s="49">
        <v>43</v>
      </c>
      <c r="B71" s="8" t="s">
        <v>76</v>
      </c>
      <c r="C71" s="49" t="s">
        <v>63</v>
      </c>
      <c r="D71" s="9">
        <v>1800</v>
      </c>
      <c r="E71" s="10"/>
      <c r="F71" s="10"/>
      <c r="G71" s="10"/>
      <c r="H71" s="10"/>
    </row>
    <row r="72" spans="1:8">
      <c r="A72" s="49">
        <v>44</v>
      </c>
      <c r="B72" s="8" t="s">
        <v>77</v>
      </c>
      <c r="C72" s="49" t="s">
        <v>63</v>
      </c>
      <c r="D72" s="9">
        <v>20255.099999999999</v>
      </c>
      <c r="E72" s="10"/>
      <c r="F72" s="10"/>
      <c r="G72" s="10"/>
      <c r="H72" s="10"/>
    </row>
    <row r="73" spans="1:8">
      <c r="A73" s="49">
        <v>45</v>
      </c>
      <c r="B73" s="8" t="s">
        <v>78</v>
      </c>
      <c r="C73" s="49" t="s">
        <v>63</v>
      </c>
      <c r="D73" s="9">
        <v>28600</v>
      </c>
      <c r="E73" s="10"/>
      <c r="F73" s="9"/>
      <c r="G73" s="10"/>
      <c r="H73" s="9"/>
    </row>
    <row r="74" spans="1:8">
      <c r="A74" s="49">
        <v>46</v>
      </c>
      <c r="B74" s="8" t="s">
        <v>79</v>
      </c>
      <c r="C74" s="49" t="s">
        <v>63</v>
      </c>
      <c r="D74" s="9">
        <v>45480</v>
      </c>
      <c r="E74" s="10"/>
      <c r="F74" s="10"/>
      <c r="G74" s="10"/>
      <c r="H74" s="10"/>
    </row>
    <row r="75" spans="1:8">
      <c r="A75" s="49">
        <v>47</v>
      </c>
      <c r="B75" s="8" t="s">
        <v>80</v>
      </c>
      <c r="C75" s="49" t="s">
        <v>63</v>
      </c>
      <c r="D75" s="9">
        <v>16000</v>
      </c>
      <c r="E75" s="10"/>
      <c r="F75" s="10"/>
      <c r="G75" s="10"/>
      <c r="H75" s="10"/>
    </row>
    <row r="76" spans="1:8">
      <c r="A76" s="49">
        <v>48</v>
      </c>
      <c r="B76" s="8" t="s">
        <v>122</v>
      </c>
      <c r="C76" s="49" t="s">
        <v>63</v>
      </c>
      <c r="D76" s="9">
        <v>150000</v>
      </c>
      <c r="E76" s="10"/>
      <c r="F76" s="10"/>
      <c r="G76" s="10"/>
      <c r="H76" s="10"/>
    </row>
    <row r="77" spans="1:8">
      <c r="A77" s="49">
        <v>49</v>
      </c>
      <c r="B77" s="8" t="s">
        <v>81</v>
      </c>
      <c r="C77" s="49" t="s">
        <v>63</v>
      </c>
      <c r="D77" s="9">
        <v>2000000</v>
      </c>
      <c r="E77" s="10"/>
      <c r="F77" s="10"/>
      <c r="G77" s="10"/>
      <c r="H77" s="10"/>
    </row>
    <row r="78" spans="1:8">
      <c r="A78" s="49">
        <v>50</v>
      </c>
      <c r="B78" s="8" t="s">
        <v>82</v>
      </c>
      <c r="C78" s="49" t="s">
        <v>63</v>
      </c>
      <c r="D78" s="9">
        <v>180000</v>
      </c>
      <c r="E78" s="10"/>
      <c r="F78" s="10"/>
      <c r="G78" s="10"/>
      <c r="H78" s="10"/>
    </row>
    <row r="79" spans="1:8">
      <c r="A79" s="49">
        <v>51</v>
      </c>
      <c r="B79" s="15" t="s">
        <v>83</v>
      </c>
      <c r="C79" s="49" t="s">
        <v>63</v>
      </c>
      <c r="D79" s="9">
        <v>150000</v>
      </c>
      <c r="E79" s="10"/>
      <c r="F79" s="10"/>
      <c r="G79" s="10"/>
      <c r="H79" s="10"/>
    </row>
    <row r="80" spans="1:8">
      <c r="A80" s="49">
        <v>52</v>
      </c>
      <c r="B80" s="15" t="s">
        <v>84</v>
      </c>
      <c r="C80" s="49" t="s">
        <v>63</v>
      </c>
      <c r="D80" s="9">
        <v>6000</v>
      </c>
      <c r="E80" s="10"/>
      <c r="F80" s="10"/>
      <c r="G80" s="10"/>
      <c r="H80" s="10"/>
    </row>
    <row r="81" spans="1:8">
      <c r="A81" s="49">
        <v>53</v>
      </c>
      <c r="B81" s="15" t="s">
        <v>123</v>
      </c>
      <c r="C81" s="49" t="s">
        <v>63</v>
      </c>
      <c r="D81" s="9">
        <v>1400</v>
      </c>
      <c r="E81" s="10"/>
      <c r="F81" s="10"/>
      <c r="G81" s="10"/>
      <c r="H81" s="10"/>
    </row>
    <row r="82" spans="1:8">
      <c r="A82" s="49">
        <v>54</v>
      </c>
      <c r="B82" s="8" t="s">
        <v>124</v>
      </c>
      <c r="C82" s="49" t="s">
        <v>63</v>
      </c>
      <c r="D82" s="9">
        <v>12500</v>
      </c>
      <c r="E82" s="10"/>
      <c r="F82" s="10"/>
      <c r="G82" s="10"/>
      <c r="H82" s="10"/>
    </row>
    <row r="83" spans="1:8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8">
      <c r="A84" s="49">
        <v>55</v>
      </c>
      <c r="B84" s="8" t="s">
        <v>17</v>
      </c>
      <c r="C84" s="49" t="s">
        <v>86</v>
      </c>
      <c r="D84" s="9">
        <v>1500000</v>
      </c>
      <c r="E84" s="10">
        <v>1</v>
      </c>
      <c r="F84" s="25">
        <f>D84*E84</f>
        <v>1500000</v>
      </c>
      <c r="G84" s="10">
        <v>4</v>
      </c>
      <c r="H84" s="25">
        <f>D84*G84</f>
        <v>6000000</v>
      </c>
    </row>
    <row r="85" spans="1:8">
      <c r="A85" s="49">
        <v>56</v>
      </c>
      <c r="B85" s="8" t="s">
        <v>125</v>
      </c>
      <c r="C85" s="49" t="s">
        <v>87</v>
      </c>
      <c r="D85" s="9">
        <v>0</v>
      </c>
      <c r="E85" s="10"/>
      <c r="F85" s="9"/>
      <c r="G85" s="10"/>
      <c r="H85" s="9"/>
    </row>
    <row r="86" spans="1:8">
      <c r="A86" s="49">
        <v>57</v>
      </c>
      <c r="B86" s="8" t="s">
        <v>126</v>
      </c>
      <c r="C86" s="49" t="s">
        <v>85</v>
      </c>
      <c r="D86" s="9">
        <v>1200000</v>
      </c>
      <c r="E86" s="10"/>
      <c r="F86" s="10"/>
      <c r="G86" s="10"/>
      <c r="H86" s="10"/>
    </row>
    <row r="87" spans="1:8">
      <c r="A87" s="49">
        <v>58</v>
      </c>
      <c r="B87" s="8" t="s">
        <v>88</v>
      </c>
      <c r="C87" s="49" t="s">
        <v>89</v>
      </c>
      <c r="D87" s="9">
        <v>200000</v>
      </c>
      <c r="E87" s="10"/>
      <c r="F87" s="10"/>
      <c r="G87" s="10"/>
      <c r="H87" s="10"/>
    </row>
    <row r="88" spans="1:8">
      <c r="A88" s="49">
        <v>59</v>
      </c>
      <c r="B88" s="8" t="s">
        <v>127</v>
      </c>
      <c r="C88" s="49" t="s">
        <v>114</v>
      </c>
      <c r="D88" s="9">
        <v>500000</v>
      </c>
      <c r="E88" s="10"/>
      <c r="F88" s="10"/>
      <c r="G88" s="10"/>
      <c r="H88" s="10"/>
    </row>
    <row r="89" spans="1:8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6000000</v>
      </c>
    </row>
    <row r="90" spans="1:8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6000000</v>
      </c>
    </row>
    <row r="91" spans="1:8" ht="15">
      <c r="A91" s="11" t="s">
        <v>36</v>
      </c>
      <c r="B91" s="12" t="s">
        <v>91</v>
      </c>
      <c r="C91" s="11"/>
      <c r="D91" s="13"/>
      <c r="E91" s="14"/>
      <c r="F91" s="13">
        <f>F90+F69</f>
        <v>7155000</v>
      </c>
      <c r="G91" s="14"/>
      <c r="H91" s="13">
        <f>H90+H69</f>
        <v>28620000</v>
      </c>
    </row>
    <row r="92" spans="1:8" ht="15">
      <c r="A92" s="11" t="s">
        <v>37</v>
      </c>
      <c r="B92" s="12" t="s">
        <v>18</v>
      </c>
      <c r="C92" s="11"/>
      <c r="D92" s="13"/>
      <c r="E92" s="14"/>
      <c r="F92" s="13">
        <f>F91*0.1</f>
        <v>715500</v>
      </c>
      <c r="G92" s="14"/>
      <c r="H92" s="13">
        <f>H91*0.1</f>
        <v>2862000</v>
      </c>
    </row>
    <row r="93" spans="1:8" ht="15">
      <c r="A93" s="11" t="s">
        <v>38</v>
      </c>
      <c r="B93" s="12" t="s">
        <v>92</v>
      </c>
      <c r="C93" s="11"/>
      <c r="D93" s="13"/>
      <c r="E93" s="14"/>
      <c r="F93" s="13">
        <f>F91+F92</f>
        <v>7870500</v>
      </c>
      <c r="G93" s="14"/>
      <c r="H93" s="13">
        <f>H91+H92</f>
        <v>31482000</v>
      </c>
    </row>
    <row r="94" spans="1:8" ht="15">
      <c r="B94" s="3" t="s">
        <v>5</v>
      </c>
      <c r="C94"/>
      <c r="D94"/>
      <c r="E94"/>
      <c r="F94"/>
      <c r="G94"/>
    </row>
    <row r="95" spans="1:8">
      <c r="B95" t="s">
        <v>93</v>
      </c>
      <c r="C95"/>
      <c r="D95"/>
      <c r="E95"/>
      <c r="F95" s="128" t="s">
        <v>95</v>
      </c>
      <c r="G95" s="128"/>
    </row>
    <row r="96" spans="1:8">
      <c r="B96"/>
      <c r="C96"/>
      <c r="D96"/>
      <c r="E96"/>
      <c r="F96"/>
      <c r="G96"/>
    </row>
    <row r="97" spans="2:7" ht="15" customHeight="1">
      <c r="B97" t="s">
        <v>99</v>
      </c>
      <c r="C97"/>
      <c r="D97"/>
      <c r="E97"/>
      <c r="F97" s="128" t="s">
        <v>131</v>
      </c>
      <c r="G97" s="128"/>
    </row>
    <row r="98" spans="2:7">
      <c r="B98"/>
      <c r="C98"/>
      <c r="D98"/>
      <c r="E98"/>
      <c r="F98"/>
      <c r="G98"/>
    </row>
    <row r="99" spans="2:7">
      <c r="B99" s="37" t="s">
        <v>94</v>
      </c>
      <c r="C99"/>
      <c r="D99"/>
      <c r="E99"/>
      <c r="F99" s="45" t="s">
        <v>96</v>
      </c>
      <c r="G99" s="45"/>
    </row>
    <row r="100" spans="2:7" ht="15">
      <c r="B100" s="3" t="s">
        <v>1</v>
      </c>
      <c r="C100"/>
      <c r="D100"/>
      <c r="E100"/>
      <c r="F100"/>
      <c r="G100"/>
    </row>
    <row r="101" spans="2:7">
      <c r="B101" t="s">
        <v>46</v>
      </c>
      <c r="C101"/>
      <c r="D101"/>
      <c r="E101"/>
      <c r="F101" t="s">
        <v>129</v>
      </c>
      <c r="G101"/>
    </row>
    <row r="102" spans="2:7" ht="15">
      <c r="B102" s="3" t="s">
        <v>2</v>
      </c>
      <c r="C102"/>
      <c r="D102"/>
      <c r="E102"/>
      <c r="F102"/>
      <c r="G102"/>
    </row>
    <row r="103" spans="2:7">
      <c r="B103" t="s">
        <v>44</v>
      </c>
      <c r="C103"/>
      <c r="D103"/>
      <c r="E103"/>
      <c r="F103" s="39" t="s">
        <v>130</v>
      </c>
      <c r="G103" s="39"/>
    </row>
    <row r="104" spans="2:7">
      <c r="B104"/>
      <c r="C104"/>
      <c r="D104"/>
      <c r="E104"/>
      <c r="F104"/>
      <c r="G104"/>
    </row>
    <row r="105" spans="2:7">
      <c r="B105" t="s">
        <v>45</v>
      </c>
      <c r="C105"/>
      <c r="D105"/>
      <c r="E105"/>
      <c r="F105" t="s">
        <v>128</v>
      </c>
      <c r="G105"/>
    </row>
  </sheetData>
  <mergeCells count="15"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  <mergeCell ref="A13:H13"/>
    <mergeCell ref="A2:H2"/>
    <mergeCell ref="A3:H3"/>
    <mergeCell ref="A4:H4"/>
    <mergeCell ref="B8:H8"/>
    <mergeCell ref="B10:H10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J105"/>
  <sheetViews>
    <sheetView topLeftCell="A31" zoomScale="85" zoomScaleNormal="85" workbookViewId="0">
      <selection activeCell="F50" sqref="F50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0" width="11.625" style="2" bestFit="1" customWidth="1"/>
    <col min="11" max="16384" width="9" style="2"/>
  </cols>
  <sheetData>
    <row r="2" spans="1:8">
      <c r="A2" s="130" t="s">
        <v>55</v>
      </c>
      <c r="B2" s="130"/>
      <c r="C2" s="130"/>
      <c r="D2" s="130"/>
      <c r="E2" s="130"/>
      <c r="F2" s="130"/>
      <c r="G2" s="130"/>
      <c r="H2" s="130"/>
    </row>
    <row r="3" spans="1:8">
      <c r="A3" s="130" t="s">
        <v>56</v>
      </c>
      <c r="B3" s="130"/>
      <c r="C3" s="130"/>
      <c r="D3" s="130"/>
      <c r="E3" s="130"/>
      <c r="F3" s="130"/>
      <c r="G3" s="130"/>
      <c r="H3" s="130"/>
    </row>
    <row r="4" spans="1:8">
      <c r="A4" s="130" t="s">
        <v>57</v>
      </c>
      <c r="B4" s="130"/>
      <c r="C4" s="130"/>
      <c r="D4" s="130"/>
      <c r="E4" s="130"/>
      <c r="F4" s="130"/>
      <c r="G4" s="130"/>
      <c r="H4" s="130"/>
    </row>
    <row r="8" spans="1:8" ht="15">
      <c r="B8" s="129" t="s">
        <v>58</v>
      </c>
      <c r="C8" s="129"/>
      <c r="D8" s="129"/>
      <c r="E8" s="129"/>
      <c r="F8" s="129"/>
      <c r="G8" s="129"/>
      <c r="H8" s="129"/>
    </row>
    <row r="9" spans="1:8" ht="7.5" customHeight="1">
      <c r="B9" s="3"/>
      <c r="C9" s="3"/>
      <c r="D9" s="3"/>
      <c r="E9" s="3"/>
      <c r="F9" s="3"/>
    </row>
    <row r="10" spans="1:8" ht="15">
      <c r="B10" s="129" t="s">
        <v>97</v>
      </c>
      <c r="C10" s="129"/>
      <c r="D10" s="129"/>
      <c r="E10" s="129"/>
      <c r="F10" s="129"/>
      <c r="G10" s="129"/>
      <c r="H10" s="129"/>
    </row>
    <row r="11" spans="1:8" ht="15">
      <c r="B11" s="51"/>
      <c r="C11" s="51"/>
      <c r="D11" s="51"/>
      <c r="E11" s="51"/>
      <c r="F11" s="51"/>
    </row>
    <row r="12" spans="1:8" ht="15">
      <c r="B12" s="51"/>
      <c r="C12" s="51"/>
      <c r="D12" s="51"/>
      <c r="E12" s="51"/>
      <c r="F12" s="51"/>
    </row>
    <row r="13" spans="1:8">
      <c r="A13" s="130" t="s">
        <v>136</v>
      </c>
      <c r="B13" s="130"/>
      <c r="C13" s="130"/>
      <c r="D13" s="130"/>
      <c r="E13" s="130"/>
      <c r="F13" s="130"/>
      <c r="G13" s="130"/>
      <c r="H13" s="130"/>
    </row>
    <row r="14" spans="1:8">
      <c r="A14" s="52"/>
      <c r="B14" s="52"/>
      <c r="C14" s="52"/>
      <c r="D14" s="52"/>
      <c r="E14" s="52"/>
      <c r="F14" s="52"/>
      <c r="G14" s="52"/>
      <c r="H14" s="52"/>
    </row>
    <row r="15" spans="1:8">
      <c r="A15" s="130" t="s">
        <v>98</v>
      </c>
      <c r="B15" s="130"/>
      <c r="C15" s="130"/>
      <c r="D15" s="130"/>
      <c r="E15" s="130"/>
      <c r="F15" s="130"/>
      <c r="G15" s="130"/>
      <c r="H15" s="130"/>
    </row>
    <row r="17" spans="1:8" ht="30" customHeight="1">
      <c r="A17" s="132" t="s">
        <v>43</v>
      </c>
      <c r="B17" s="132" t="s">
        <v>6</v>
      </c>
      <c r="C17" s="133" t="s">
        <v>39</v>
      </c>
      <c r="D17" s="133" t="s">
        <v>40</v>
      </c>
      <c r="E17" s="131" t="s">
        <v>41</v>
      </c>
      <c r="F17" s="131"/>
      <c r="G17" s="131" t="s">
        <v>42</v>
      </c>
      <c r="H17" s="131"/>
    </row>
    <row r="18" spans="1:8">
      <c r="A18" s="132"/>
      <c r="B18" s="132"/>
      <c r="C18" s="134"/>
      <c r="D18" s="134"/>
      <c r="E18" s="54" t="s">
        <v>7</v>
      </c>
      <c r="F18" s="54" t="s">
        <v>0</v>
      </c>
      <c r="G18" s="54" t="s">
        <v>7</v>
      </c>
      <c r="H18" s="54" t="s">
        <v>0</v>
      </c>
    </row>
    <row r="19" spans="1:8">
      <c r="A19" s="54">
        <v>0</v>
      </c>
      <c r="B19" s="54">
        <v>1</v>
      </c>
      <c r="C19" s="53">
        <v>2</v>
      </c>
      <c r="D19" s="53">
        <v>3</v>
      </c>
      <c r="E19" s="54">
        <v>4</v>
      </c>
      <c r="F19" s="54">
        <v>5</v>
      </c>
      <c r="G19" s="54">
        <v>6</v>
      </c>
      <c r="H19" s="54">
        <v>7</v>
      </c>
    </row>
    <row r="20" spans="1:8">
      <c r="A20" s="54">
        <v>1</v>
      </c>
      <c r="B20" s="8" t="s">
        <v>3</v>
      </c>
      <c r="C20" s="54" t="s">
        <v>59</v>
      </c>
      <c r="D20" s="9">
        <v>100000</v>
      </c>
      <c r="E20" s="10"/>
      <c r="F20" s="9"/>
      <c r="G20" s="10"/>
      <c r="H20" s="9"/>
    </row>
    <row r="21" spans="1:8">
      <c r="A21" s="54">
        <v>2</v>
      </c>
      <c r="B21" s="8" t="s">
        <v>100</v>
      </c>
      <c r="C21" s="54" t="s">
        <v>60</v>
      </c>
      <c r="D21" s="9">
        <v>1000</v>
      </c>
      <c r="E21" s="10"/>
      <c r="F21" s="9"/>
      <c r="G21" s="10"/>
      <c r="H21" s="9"/>
    </row>
    <row r="22" spans="1:8">
      <c r="A22" s="54">
        <v>3</v>
      </c>
      <c r="B22" s="8" t="s">
        <v>101</v>
      </c>
      <c r="C22" s="54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54">
        <v>4</v>
      </c>
      <c r="B24" s="8" t="s">
        <v>102</v>
      </c>
      <c r="C24" s="54" t="s">
        <v>60</v>
      </c>
      <c r="D24" s="9">
        <v>44000</v>
      </c>
      <c r="E24" s="10">
        <v>335.42</v>
      </c>
      <c r="F24" s="9">
        <f>D24*E24</f>
        <v>14758480</v>
      </c>
      <c r="G24" s="10">
        <v>335.42</v>
      </c>
      <c r="H24" s="9">
        <f>D24*G24</f>
        <v>14758480</v>
      </c>
    </row>
    <row r="25" spans="1:8">
      <c r="A25" s="54">
        <v>5</v>
      </c>
      <c r="B25" s="8" t="s">
        <v>103</v>
      </c>
      <c r="C25" s="54" t="s">
        <v>74</v>
      </c>
      <c r="D25" s="9">
        <v>22500</v>
      </c>
      <c r="E25" s="10"/>
      <c r="F25" s="9">
        <f t="shared" ref="F25:F29" si="0">D25*E25</f>
        <v>0</v>
      </c>
      <c r="G25" s="10"/>
      <c r="H25" s="9">
        <f t="shared" ref="H25:H29" si="1">D25*G25</f>
        <v>0</v>
      </c>
    </row>
    <row r="26" spans="1:8">
      <c r="A26" s="54">
        <v>6</v>
      </c>
      <c r="B26" s="8" t="s">
        <v>104</v>
      </c>
      <c r="C26" s="54" t="s">
        <v>61</v>
      </c>
      <c r="D26" s="9">
        <v>22500</v>
      </c>
      <c r="E26" s="10">
        <v>20</v>
      </c>
      <c r="F26" s="9">
        <f t="shared" si="0"/>
        <v>450000</v>
      </c>
      <c r="G26" s="10">
        <v>20</v>
      </c>
      <c r="H26" s="9">
        <f t="shared" si="1"/>
        <v>450000</v>
      </c>
    </row>
    <row r="27" spans="1:8">
      <c r="A27" s="54">
        <v>7</v>
      </c>
      <c r="B27" s="8" t="s">
        <v>62</v>
      </c>
      <c r="C27" s="54" t="s">
        <v>61</v>
      </c>
      <c r="D27" s="9">
        <v>32000</v>
      </c>
      <c r="E27" s="10"/>
      <c r="F27" s="9">
        <f t="shared" si="0"/>
        <v>0</v>
      </c>
      <c r="G27" s="10"/>
      <c r="H27" s="9">
        <f t="shared" si="1"/>
        <v>0</v>
      </c>
    </row>
    <row r="28" spans="1:8">
      <c r="A28" s="54">
        <v>8</v>
      </c>
      <c r="B28" s="8" t="s">
        <v>8</v>
      </c>
      <c r="C28" s="54" t="s">
        <v>63</v>
      </c>
      <c r="D28" s="9">
        <v>25000</v>
      </c>
      <c r="E28" s="10"/>
      <c r="F28" s="9">
        <f t="shared" si="0"/>
        <v>0</v>
      </c>
      <c r="G28" s="10"/>
      <c r="H28" s="9">
        <f t="shared" si="1"/>
        <v>0</v>
      </c>
    </row>
    <row r="29" spans="1:8">
      <c r="A29" s="54">
        <v>9</v>
      </c>
      <c r="B29" s="15" t="s">
        <v>105</v>
      </c>
      <c r="C29" s="54" t="s">
        <v>63</v>
      </c>
      <c r="D29" s="9">
        <v>5200</v>
      </c>
      <c r="E29" s="9">
        <v>50</v>
      </c>
      <c r="F29" s="9">
        <f t="shared" si="0"/>
        <v>260000</v>
      </c>
      <c r="G29" s="9">
        <v>50</v>
      </c>
      <c r="H29" s="9">
        <f t="shared" si="1"/>
        <v>260000</v>
      </c>
    </row>
    <row r="30" spans="1:8">
      <c r="A30" s="54">
        <v>10</v>
      </c>
      <c r="B30" s="15" t="s">
        <v>106</v>
      </c>
      <c r="C30" s="54" t="s">
        <v>63</v>
      </c>
      <c r="D30" s="9">
        <v>10000</v>
      </c>
      <c r="E30" s="9"/>
      <c r="F30" s="9"/>
      <c r="G30" s="9"/>
      <c r="H30" s="9"/>
    </row>
    <row r="31" spans="1:8">
      <c r="A31" s="54">
        <v>11</v>
      </c>
      <c r="B31" s="15" t="s">
        <v>107</v>
      </c>
      <c r="C31" s="54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>
        <f>F24+F25+F26+F27+F28+F29+F30+F31</f>
        <v>15468480</v>
      </c>
      <c r="G32" s="14"/>
      <c r="H32" s="13">
        <f>H24+H25+H26+H27+H28+H29+H30+H31</f>
        <v>15468480</v>
      </c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62"/>
      <c r="F33" s="63"/>
      <c r="G33" s="62"/>
      <c r="H33" s="64"/>
    </row>
    <row r="34" spans="1:8">
      <c r="A34" s="54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54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54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54">
        <v>16</v>
      </c>
      <c r="B38" s="8" t="s">
        <v>12</v>
      </c>
      <c r="C38" s="54" t="s">
        <v>63</v>
      </c>
      <c r="D38" s="9">
        <v>13000</v>
      </c>
      <c r="E38" s="10"/>
      <c r="F38" s="9"/>
      <c r="G38" s="10"/>
      <c r="H38" s="9"/>
    </row>
    <row r="39" spans="1:8">
      <c r="A39" s="54">
        <v>17</v>
      </c>
      <c r="B39" s="8" t="s">
        <v>13</v>
      </c>
      <c r="C39" s="54" t="s">
        <v>63</v>
      </c>
      <c r="D39" s="9">
        <v>10000</v>
      </c>
      <c r="E39" s="10">
        <v>10</v>
      </c>
      <c r="F39" s="9">
        <f>E39*D39</f>
        <v>100000</v>
      </c>
      <c r="G39" s="10">
        <v>10</v>
      </c>
      <c r="H39" s="9">
        <f>D39*G39</f>
        <v>100000</v>
      </c>
    </row>
    <row r="40" spans="1:8">
      <c r="A40" s="54">
        <v>18</v>
      </c>
      <c r="B40" s="8" t="s">
        <v>68</v>
      </c>
      <c r="C40" s="54" t="s">
        <v>63</v>
      </c>
      <c r="D40" s="9">
        <v>50000</v>
      </c>
      <c r="E40" s="10">
        <v>5</v>
      </c>
      <c r="F40" s="9">
        <f>D40*E40</f>
        <v>250000</v>
      </c>
      <c r="G40" s="10">
        <v>5</v>
      </c>
      <c r="H40" s="9">
        <f>D40*G40</f>
        <v>250000</v>
      </c>
    </row>
    <row r="41" spans="1:8">
      <c r="A41" s="54">
        <v>19</v>
      </c>
      <c r="B41" s="8" t="s">
        <v>108</v>
      </c>
      <c r="C41" s="54" t="s">
        <v>63</v>
      </c>
      <c r="D41" s="9">
        <v>30000</v>
      </c>
      <c r="E41" s="10">
        <v>5</v>
      </c>
      <c r="F41" s="9">
        <f>D41*E41</f>
        <v>150000</v>
      </c>
      <c r="G41" s="10">
        <v>5</v>
      </c>
      <c r="H41" s="9">
        <f>D41*G41</f>
        <v>150000</v>
      </c>
    </row>
    <row r="42" spans="1:8">
      <c r="A42" s="54">
        <v>20</v>
      </c>
      <c r="B42" s="8" t="s">
        <v>109</v>
      </c>
      <c r="C42" s="54" t="s">
        <v>63</v>
      </c>
      <c r="D42" s="9">
        <v>25000</v>
      </c>
      <c r="E42" s="10"/>
      <c r="F42" s="9"/>
      <c r="G42" s="10"/>
      <c r="H42" s="9"/>
    </row>
    <row r="43" spans="1:8">
      <c r="A43" s="54">
        <v>21</v>
      </c>
      <c r="B43" s="8" t="s">
        <v>69</v>
      </c>
      <c r="C43" s="54" t="s">
        <v>63</v>
      </c>
      <c r="D43" s="9">
        <v>10000</v>
      </c>
      <c r="E43" s="10"/>
      <c r="F43" s="9"/>
      <c r="G43" s="10"/>
      <c r="H43" s="9"/>
    </row>
    <row r="44" spans="1:8">
      <c r="A44" s="54">
        <v>22</v>
      </c>
      <c r="B44" s="8" t="s">
        <v>70</v>
      </c>
      <c r="C44" s="54" t="s">
        <v>63</v>
      </c>
      <c r="D44" s="9">
        <v>15000</v>
      </c>
      <c r="E44" s="10"/>
      <c r="F44" s="9"/>
      <c r="G44" s="10"/>
      <c r="H44" s="9"/>
    </row>
    <row r="45" spans="1:8">
      <c r="A45" s="54">
        <v>23</v>
      </c>
      <c r="B45" s="15" t="s">
        <v>110</v>
      </c>
      <c r="C45" s="54" t="s">
        <v>63</v>
      </c>
      <c r="D45" s="9">
        <v>10000</v>
      </c>
      <c r="E45" s="10">
        <v>8</v>
      </c>
      <c r="F45" s="9">
        <f>D45*E45</f>
        <v>80000</v>
      </c>
      <c r="G45" s="10">
        <v>8</v>
      </c>
      <c r="H45" s="9">
        <f>D45*G45</f>
        <v>80000</v>
      </c>
    </row>
    <row r="46" spans="1:8">
      <c r="A46" s="54">
        <v>24</v>
      </c>
      <c r="B46" s="8" t="s">
        <v>111</v>
      </c>
      <c r="C46" s="54" t="s">
        <v>63</v>
      </c>
      <c r="D46" s="9">
        <v>15500</v>
      </c>
      <c r="E46" s="10"/>
      <c r="F46" s="9"/>
      <c r="G46" s="10"/>
      <c r="H46" s="9"/>
    </row>
    <row r="47" spans="1:8">
      <c r="A47" s="54">
        <v>25</v>
      </c>
      <c r="B47" s="8" t="s">
        <v>71</v>
      </c>
      <c r="C47" s="54" t="s">
        <v>63</v>
      </c>
      <c r="D47" s="9">
        <v>10000</v>
      </c>
      <c r="E47" s="10"/>
      <c r="F47" s="9"/>
      <c r="G47" s="10"/>
      <c r="H47" s="9"/>
    </row>
    <row r="48" spans="1:8">
      <c r="A48" s="54">
        <v>26</v>
      </c>
      <c r="B48" s="31" t="s">
        <v>72</v>
      </c>
      <c r="C48" s="54" t="s">
        <v>63</v>
      </c>
      <c r="D48" s="9">
        <v>10000</v>
      </c>
      <c r="E48" s="10"/>
      <c r="F48" s="9"/>
      <c r="G48" s="10"/>
      <c r="H48" s="9"/>
    </row>
    <row r="49" spans="1:8">
      <c r="A49" s="54">
        <v>27</v>
      </c>
      <c r="B49" s="24" t="s">
        <v>112</v>
      </c>
      <c r="C49" s="54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>
        <f>F32+F37+F50</f>
        <v>15468480</v>
      </c>
      <c r="G51" s="14"/>
      <c r="H51" s="13">
        <f>H32+H37+H50</f>
        <v>15468480</v>
      </c>
    </row>
    <row r="52" spans="1:8">
      <c r="A52" s="54">
        <v>28</v>
      </c>
      <c r="B52" s="8" t="s">
        <v>14</v>
      </c>
      <c r="C52" s="54" t="s">
        <v>73</v>
      </c>
      <c r="D52" s="25">
        <v>50315.171999999999</v>
      </c>
      <c r="E52" s="10">
        <v>21.6</v>
      </c>
      <c r="F52" s="9">
        <f>D52*E52</f>
        <v>1086807.7152</v>
      </c>
      <c r="G52" s="10">
        <v>21.6</v>
      </c>
      <c r="H52" s="9">
        <f>D52*G52</f>
        <v>1086807.7152</v>
      </c>
    </row>
    <row r="53" spans="1:8">
      <c r="A53" s="54">
        <v>29</v>
      </c>
      <c r="B53" s="8" t="s">
        <v>15</v>
      </c>
      <c r="C53" s="54" t="s">
        <v>73</v>
      </c>
      <c r="D53" s="25">
        <v>68989.759999999995</v>
      </c>
      <c r="E53" s="10"/>
      <c r="F53" s="9"/>
      <c r="G53" s="10"/>
      <c r="H53" s="9"/>
    </row>
    <row r="54" spans="1:8">
      <c r="A54" s="54">
        <v>30</v>
      </c>
      <c r="B54" s="8" t="s">
        <v>4</v>
      </c>
      <c r="C54" s="54" t="s">
        <v>73</v>
      </c>
      <c r="D54" s="27">
        <v>1450000</v>
      </c>
      <c r="E54" s="10"/>
      <c r="F54" s="9">
        <f>D54*E54</f>
        <v>0</v>
      </c>
      <c r="G54" s="10">
        <v>15.6</v>
      </c>
      <c r="H54" s="9">
        <f>D54*G54</f>
        <v>22620000</v>
      </c>
    </row>
    <row r="55" spans="1:8">
      <c r="A55" s="54">
        <v>31</v>
      </c>
      <c r="B55" s="16" t="s">
        <v>113</v>
      </c>
      <c r="C55" s="54" t="s">
        <v>114</v>
      </c>
      <c r="D55" s="27">
        <v>35000</v>
      </c>
      <c r="E55" s="10"/>
      <c r="F55" s="9"/>
      <c r="G55" s="10"/>
      <c r="H55" s="9"/>
    </row>
    <row r="56" spans="1:8">
      <c r="A56" s="54">
        <v>32</v>
      </c>
      <c r="B56" s="15" t="s">
        <v>16</v>
      </c>
      <c r="C56" s="17" t="s">
        <v>115</v>
      </c>
      <c r="D56" s="26">
        <v>17500</v>
      </c>
      <c r="E56" s="10">
        <v>750</v>
      </c>
      <c r="F56" s="9">
        <f>D56*E56</f>
        <v>13125000</v>
      </c>
      <c r="G56" s="10">
        <v>750</v>
      </c>
      <c r="H56" s="9">
        <f>D56*G56</f>
        <v>13125000</v>
      </c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14211807.7152</v>
      </c>
      <c r="G57" s="14"/>
      <c r="H57" s="13">
        <f>H52+H53+H54+H55+H56</f>
        <v>36831807.7152</v>
      </c>
    </row>
    <row r="58" spans="1:8">
      <c r="A58" s="54">
        <v>33</v>
      </c>
      <c r="B58" s="15" t="s">
        <v>25</v>
      </c>
      <c r="C58" s="54" t="s">
        <v>74</v>
      </c>
      <c r="D58" s="9">
        <v>1500</v>
      </c>
      <c r="E58" s="10">
        <v>2700</v>
      </c>
      <c r="F58" s="9">
        <f>D58*E58</f>
        <v>4050000</v>
      </c>
      <c r="G58" s="10">
        <v>2700</v>
      </c>
      <c r="H58" s="9">
        <f>D58*G58</f>
        <v>4050000</v>
      </c>
    </row>
    <row r="59" spans="1:8">
      <c r="A59" s="54">
        <v>34</v>
      </c>
      <c r="B59" s="8" t="s">
        <v>24</v>
      </c>
      <c r="C59" s="54" t="s">
        <v>74</v>
      </c>
      <c r="D59" s="9">
        <v>1300</v>
      </c>
      <c r="E59" s="10">
        <v>2100</v>
      </c>
      <c r="F59" s="9">
        <f t="shared" ref="F59:F60" si="2">D59*E59</f>
        <v>2730000</v>
      </c>
      <c r="G59" s="10">
        <v>2100</v>
      </c>
      <c r="H59" s="9">
        <f t="shared" ref="H59:H60" si="3">D59*G59</f>
        <v>2730000</v>
      </c>
    </row>
    <row r="60" spans="1:8">
      <c r="A60" s="54">
        <v>35</v>
      </c>
      <c r="B60" s="8" t="s">
        <v>26</v>
      </c>
      <c r="C60" s="54" t="s">
        <v>74</v>
      </c>
      <c r="D60" s="9">
        <v>1900</v>
      </c>
      <c r="E60" s="10">
        <v>500</v>
      </c>
      <c r="F60" s="9">
        <f t="shared" si="2"/>
        <v>950000</v>
      </c>
      <c r="G60" s="10">
        <v>500</v>
      </c>
      <c r="H60" s="9">
        <f t="shared" si="3"/>
        <v>950000</v>
      </c>
    </row>
    <row r="61" spans="1:8" ht="15">
      <c r="A61" s="11" t="s">
        <v>29</v>
      </c>
      <c r="B61" s="12" t="s">
        <v>52</v>
      </c>
      <c r="C61" s="11"/>
      <c r="D61" s="13"/>
      <c r="E61" s="19"/>
      <c r="F61" s="13">
        <f>F58+F59+F60</f>
        <v>7730000</v>
      </c>
      <c r="G61" s="19"/>
      <c r="H61" s="13">
        <f>H58+H59+H60</f>
        <v>7730000</v>
      </c>
    </row>
    <row r="62" spans="1:8">
      <c r="A62" s="54">
        <v>36</v>
      </c>
      <c r="B62" s="8" t="s">
        <v>116</v>
      </c>
      <c r="C62" s="54" t="s">
        <v>61</v>
      </c>
      <c r="D62" s="9">
        <v>15000</v>
      </c>
      <c r="E62" s="9"/>
      <c r="F62" s="9"/>
      <c r="G62" s="9"/>
      <c r="H62" s="9"/>
    </row>
    <row r="63" spans="1:8">
      <c r="A63" s="54">
        <v>37</v>
      </c>
      <c r="B63" s="8" t="s">
        <v>117</v>
      </c>
      <c r="C63" s="54" t="s">
        <v>61</v>
      </c>
      <c r="D63" s="9">
        <v>10000</v>
      </c>
      <c r="E63" s="10"/>
      <c r="F63" s="10"/>
      <c r="G63" s="10"/>
      <c r="H63" s="10"/>
    </row>
    <row r="64" spans="1:8">
      <c r="A64" s="54">
        <v>38</v>
      </c>
      <c r="B64" s="15" t="s">
        <v>118</v>
      </c>
      <c r="C64" s="54" t="s">
        <v>61</v>
      </c>
      <c r="D64" s="9">
        <v>13000</v>
      </c>
      <c r="E64" s="10"/>
      <c r="F64" s="9"/>
      <c r="G64" s="10"/>
      <c r="H64" s="9"/>
    </row>
    <row r="65" spans="1:10">
      <c r="A65" s="54">
        <v>39</v>
      </c>
      <c r="B65" s="15" t="s">
        <v>119</v>
      </c>
      <c r="C65" s="54" t="s">
        <v>61</v>
      </c>
      <c r="D65" s="9">
        <v>10000</v>
      </c>
      <c r="E65" s="10"/>
      <c r="F65" s="9"/>
      <c r="G65" s="10"/>
      <c r="H65" s="9"/>
    </row>
    <row r="66" spans="1:10">
      <c r="A66" s="54">
        <v>40</v>
      </c>
      <c r="B66" s="15" t="s">
        <v>120</v>
      </c>
      <c r="C66" s="54" t="s">
        <v>61</v>
      </c>
      <c r="D66" s="9">
        <v>400000</v>
      </c>
      <c r="E66" s="10"/>
      <c r="F66" s="9"/>
      <c r="G66" s="10"/>
      <c r="H66" s="9"/>
    </row>
    <row r="67" spans="1:10">
      <c r="A67" s="54">
        <v>41</v>
      </c>
      <c r="B67" s="15" t="s">
        <v>121</v>
      </c>
      <c r="C67" s="54" t="s">
        <v>61</v>
      </c>
      <c r="D67" s="9">
        <v>1000000</v>
      </c>
      <c r="E67" s="10"/>
      <c r="F67" s="9"/>
      <c r="G67" s="10"/>
      <c r="H67" s="9"/>
    </row>
    <row r="68" spans="1:10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10" ht="15">
      <c r="A69" s="11" t="s">
        <v>31</v>
      </c>
      <c r="B69" s="12" t="s">
        <v>32</v>
      </c>
      <c r="C69" s="11"/>
      <c r="D69" s="13"/>
      <c r="E69" s="14"/>
      <c r="F69" s="32">
        <f>F51+F57+F61+F68</f>
        <v>37410287.7152</v>
      </c>
      <c r="G69" s="32"/>
      <c r="H69" s="32">
        <f>H51+H57+H61+H68</f>
        <v>60030287.7152</v>
      </c>
      <c r="J69" s="55"/>
    </row>
    <row r="70" spans="1:10">
      <c r="A70" s="54">
        <v>42</v>
      </c>
      <c r="B70" s="15" t="s">
        <v>75</v>
      </c>
      <c r="C70" s="54" t="s">
        <v>63</v>
      </c>
      <c r="D70" s="9">
        <v>28028.091236719039</v>
      </c>
      <c r="E70" s="10"/>
      <c r="F70" s="10"/>
      <c r="G70" s="10"/>
      <c r="H70" s="10"/>
    </row>
    <row r="71" spans="1:10">
      <c r="A71" s="54">
        <v>43</v>
      </c>
      <c r="B71" s="8" t="s">
        <v>76</v>
      </c>
      <c r="C71" s="54" t="s">
        <v>63</v>
      </c>
      <c r="D71" s="9">
        <v>1800</v>
      </c>
      <c r="E71" s="10"/>
      <c r="F71" s="10"/>
      <c r="G71" s="10"/>
      <c r="H71" s="10"/>
    </row>
    <row r="72" spans="1:10">
      <c r="A72" s="54">
        <v>44</v>
      </c>
      <c r="B72" s="8" t="s">
        <v>77</v>
      </c>
      <c r="C72" s="54" t="s">
        <v>63</v>
      </c>
      <c r="D72" s="9">
        <v>20255.099999999999</v>
      </c>
      <c r="E72" s="10"/>
      <c r="F72" s="10"/>
      <c r="G72" s="10"/>
      <c r="H72" s="10"/>
    </row>
    <row r="73" spans="1:10">
      <c r="A73" s="54">
        <v>45</v>
      </c>
      <c r="B73" s="8" t="s">
        <v>78</v>
      </c>
      <c r="C73" s="54" t="s">
        <v>63</v>
      </c>
      <c r="D73" s="9">
        <v>28600</v>
      </c>
      <c r="E73" s="10"/>
      <c r="F73" s="9"/>
      <c r="G73" s="10"/>
      <c r="H73" s="9"/>
    </row>
    <row r="74" spans="1:10">
      <c r="A74" s="54">
        <v>46</v>
      </c>
      <c r="B74" s="8" t="s">
        <v>79</v>
      </c>
      <c r="C74" s="54" t="s">
        <v>63</v>
      </c>
      <c r="D74" s="9">
        <v>45480</v>
      </c>
      <c r="E74" s="10"/>
      <c r="F74" s="10"/>
      <c r="G74" s="10"/>
      <c r="H74" s="10"/>
    </row>
    <row r="75" spans="1:10">
      <c r="A75" s="54">
        <v>47</v>
      </c>
      <c r="B75" s="8" t="s">
        <v>80</v>
      </c>
      <c r="C75" s="54" t="s">
        <v>63</v>
      </c>
      <c r="D75" s="9">
        <v>16000</v>
      </c>
      <c r="E75" s="10"/>
      <c r="F75" s="10"/>
      <c r="G75" s="10"/>
      <c r="H75" s="10"/>
    </row>
    <row r="76" spans="1:10">
      <c r="A76" s="54">
        <v>48</v>
      </c>
      <c r="B76" s="8" t="s">
        <v>122</v>
      </c>
      <c r="C76" s="54" t="s">
        <v>63</v>
      </c>
      <c r="D76" s="9">
        <v>150000</v>
      </c>
      <c r="E76" s="10"/>
      <c r="F76" s="10"/>
      <c r="G76" s="10"/>
      <c r="H76" s="10"/>
    </row>
    <row r="77" spans="1:10">
      <c r="A77" s="54">
        <v>49</v>
      </c>
      <c r="B77" s="8" t="s">
        <v>81</v>
      </c>
      <c r="C77" s="54" t="s">
        <v>63</v>
      </c>
      <c r="D77" s="9">
        <v>2000000</v>
      </c>
      <c r="E77" s="10"/>
      <c r="F77" s="10"/>
      <c r="G77" s="10"/>
      <c r="H77" s="10"/>
    </row>
    <row r="78" spans="1:10">
      <c r="A78" s="54">
        <v>50</v>
      </c>
      <c r="B78" s="8" t="s">
        <v>82</v>
      </c>
      <c r="C78" s="54" t="s">
        <v>63</v>
      </c>
      <c r="D78" s="9">
        <v>180000</v>
      </c>
      <c r="E78" s="10"/>
      <c r="F78" s="10"/>
      <c r="G78" s="10"/>
      <c r="H78" s="10"/>
    </row>
    <row r="79" spans="1:10">
      <c r="A79" s="54">
        <v>51</v>
      </c>
      <c r="B79" s="15" t="s">
        <v>83</v>
      </c>
      <c r="C79" s="54" t="s">
        <v>63</v>
      </c>
      <c r="D79" s="9">
        <v>150000</v>
      </c>
      <c r="E79" s="10"/>
      <c r="F79" s="10"/>
      <c r="G79" s="10"/>
      <c r="H79" s="10"/>
    </row>
    <row r="80" spans="1:10">
      <c r="A80" s="54">
        <v>52</v>
      </c>
      <c r="B80" s="15" t="s">
        <v>84</v>
      </c>
      <c r="C80" s="54" t="s">
        <v>63</v>
      </c>
      <c r="D80" s="9">
        <v>6000</v>
      </c>
      <c r="E80" s="10"/>
      <c r="F80" s="10"/>
      <c r="G80" s="10"/>
      <c r="H80" s="10"/>
    </row>
    <row r="81" spans="1:10">
      <c r="A81" s="54">
        <v>53</v>
      </c>
      <c r="B81" s="15" t="s">
        <v>123</v>
      </c>
      <c r="C81" s="54" t="s">
        <v>63</v>
      </c>
      <c r="D81" s="9">
        <v>1400</v>
      </c>
      <c r="E81" s="10"/>
      <c r="F81" s="10"/>
      <c r="G81" s="10"/>
      <c r="H81" s="10"/>
    </row>
    <row r="82" spans="1:10">
      <c r="A82" s="54">
        <v>54</v>
      </c>
      <c r="B82" s="8" t="s">
        <v>124</v>
      </c>
      <c r="C82" s="54" t="s">
        <v>63</v>
      </c>
      <c r="D82" s="9">
        <v>12500</v>
      </c>
      <c r="E82" s="10"/>
      <c r="F82" s="10"/>
      <c r="G82" s="10"/>
      <c r="H82" s="10"/>
    </row>
    <row r="83" spans="1:10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10">
      <c r="A84" s="54">
        <v>55</v>
      </c>
      <c r="B84" s="8" t="s">
        <v>17</v>
      </c>
      <c r="C84" s="54" t="s">
        <v>86</v>
      </c>
      <c r="D84" s="9">
        <v>1500000</v>
      </c>
      <c r="E84" s="10">
        <v>1</v>
      </c>
      <c r="F84" s="25">
        <f>D84*E84</f>
        <v>1500000</v>
      </c>
      <c r="G84" s="10">
        <v>5</v>
      </c>
      <c r="H84" s="25">
        <f>D84*G84</f>
        <v>7500000</v>
      </c>
    </row>
    <row r="85" spans="1:10">
      <c r="A85" s="54">
        <v>56</v>
      </c>
      <c r="B85" s="8" t="s">
        <v>125</v>
      </c>
      <c r="C85" s="54" t="s">
        <v>87</v>
      </c>
      <c r="D85" s="9">
        <v>0</v>
      </c>
      <c r="E85" s="10"/>
      <c r="F85" s="9"/>
      <c r="G85" s="10"/>
      <c r="H85" s="9"/>
    </row>
    <row r="86" spans="1:10">
      <c r="A86" s="54">
        <v>57</v>
      </c>
      <c r="B86" s="8" t="s">
        <v>126</v>
      </c>
      <c r="C86" s="54" t="s">
        <v>85</v>
      </c>
      <c r="D86" s="9">
        <v>1200000</v>
      </c>
      <c r="E86" s="10"/>
      <c r="F86" s="10"/>
      <c r="G86" s="10"/>
      <c r="H86" s="10"/>
    </row>
    <row r="87" spans="1:10">
      <c r="A87" s="54">
        <v>58</v>
      </c>
      <c r="B87" s="8" t="s">
        <v>88</v>
      </c>
      <c r="C87" s="54" t="s">
        <v>89</v>
      </c>
      <c r="D87" s="9">
        <v>200000</v>
      </c>
      <c r="E87" s="10"/>
      <c r="F87" s="10"/>
      <c r="G87" s="10"/>
      <c r="H87" s="10"/>
    </row>
    <row r="88" spans="1:10">
      <c r="A88" s="54">
        <v>59</v>
      </c>
      <c r="B88" s="8" t="s">
        <v>127</v>
      </c>
      <c r="C88" s="54" t="s">
        <v>114</v>
      </c>
      <c r="D88" s="9">
        <v>500000</v>
      </c>
      <c r="E88" s="10"/>
      <c r="F88" s="10"/>
      <c r="G88" s="10"/>
      <c r="H88" s="10"/>
    </row>
    <row r="89" spans="1:10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7500000</v>
      </c>
    </row>
    <row r="90" spans="1:10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7500000</v>
      </c>
    </row>
    <row r="91" spans="1:10" ht="15">
      <c r="A91" s="11" t="s">
        <v>36</v>
      </c>
      <c r="B91" s="12" t="s">
        <v>91</v>
      </c>
      <c r="C91" s="11"/>
      <c r="D91" s="13"/>
      <c r="E91" s="14"/>
      <c r="F91" s="13">
        <f>F90+F69</f>
        <v>38910287.7152</v>
      </c>
      <c r="G91" s="14"/>
      <c r="H91" s="13">
        <f>H90+H69</f>
        <v>67530287.715200007</v>
      </c>
    </row>
    <row r="92" spans="1:10" ht="15">
      <c r="A92" s="11" t="s">
        <v>37</v>
      </c>
      <c r="B92" s="12" t="s">
        <v>18</v>
      </c>
      <c r="C92" s="11"/>
      <c r="D92" s="13"/>
      <c r="E92" s="14"/>
      <c r="F92" s="13">
        <f>F91*0.1</f>
        <v>3891028.77152</v>
      </c>
      <c r="G92" s="14"/>
      <c r="H92" s="13">
        <f>H91*0.1</f>
        <v>6753028.7715200009</v>
      </c>
    </row>
    <row r="93" spans="1:10" ht="15">
      <c r="A93" s="11" t="s">
        <v>38</v>
      </c>
      <c r="B93" s="12" t="s">
        <v>92</v>
      </c>
      <c r="C93" s="11"/>
      <c r="D93" s="13"/>
      <c r="E93" s="14"/>
      <c r="F93" s="13">
        <f>F91+F92</f>
        <v>42801316.486719996</v>
      </c>
      <c r="G93" s="14"/>
      <c r="H93" s="13">
        <f>H91+H92</f>
        <v>74283316.486720011</v>
      </c>
      <c r="J93" s="56"/>
    </row>
    <row r="94" spans="1:10" ht="15">
      <c r="B94" s="3" t="s">
        <v>5</v>
      </c>
      <c r="C94"/>
      <c r="D94"/>
      <c r="E94"/>
      <c r="F94"/>
      <c r="G94"/>
    </row>
    <row r="95" spans="1:10">
      <c r="B95" t="s">
        <v>93</v>
      </c>
      <c r="C95"/>
      <c r="D95"/>
      <c r="E95"/>
      <c r="F95" s="128" t="s">
        <v>95</v>
      </c>
      <c r="G95" s="128"/>
    </row>
    <row r="96" spans="1:10">
      <c r="B96"/>
      <c r="C96"/>
      <c r="D96"/>
      <c r="E96"/>
      <c r="F96"/>
      <c r="G96"/>
    </row>
    <row r="97" spans="2:7" s="2" customFormat="1" ht="15" customHeight="1">
      <c r="B97" t="s">
        <v>99</v>
      </c>
      <c r="C97"/>
      <c r="D97"/>
      <c r="E97"/>
      <c r="F97" s="128" t="s">
        <v>131</v>
      </c>
      <c r="G97" s="128"/>
    </row>
    <row r="98" spans="2:7" s="2" customFormat="1">
      <c r="B98"/>
      <c r="C98"/>
      <c r="D98"/>
      <c r="E98"/>
      <c r="F98"/>
      <c r="G98"/>
    </row>
    <row r="99" spans="2:7" s="2" customFormat="1">
      <c r="B99" s="37" t="s">
        <v>94</v>
      </c>
      <c r="C99"/>
      <c r="D99"/>
      <c r="E99"/>
      <c r="F99" s="50" t="s">
        <v>96</v>
      </c>
      <c r="G99" s="50"/>
    </row>
    <row r="100" spans="2:7" s="2" customFormat="1" ht="15">
      <c r="B100" s="3" t="s">
        <v>1</v>
      </c>
      <c r="C100"/>
      <c r="D100"/>
      <c r="E100"/>
      <c r="F100"/>
      <c r="G100"/>
    </row>
    <row r="101" spans="2:7" s="2" customFormat="1">
      <c r="B101" t="s">
        <v>46</v>
      </c>
      <c r="C101"/>
      <c r="D101"/>
      <c r="E101"/>
      <c r="F101" t="s">
        <v>129</v>
      </c>
      <c r="G101"/>
    </row>
    <row r="102" spans="2:7" s="2" customFormat="1" ht="15">
      <c r="B102" s="3" t="s">
        <v>2</v>
      </c>
      <c r="C102"/>
      <c r="D102"/>
      <c r="E102"/>
      <c r="F102"/>
      <c r="G102"/>
    </row>
    <row r="103" spans="2:7" s="2" customFormat="1">
      <c r="B103" t="s">
        <v>44</v>
      </c>
      <c r="C103"/>
      <c r="D103"/>
      <c r="E103"/>
      <c r="F103" s="39" t="s">
        <v>130</v>
      </c>
      <c r="G103" s="39"/>
    </row>
    <row r="104" spans="2:7" s="2" customFormat="1">
      <c r="B104"/>
      <c r="C104"/>
      <c r="D104"/>
      <c r="E104"/>
      <c r="F104"/>
      <c r="G104"/>
    </row>
    <row r="105" spans="2:7" s="2" customFormat="1">
      <c r="B105" t="s">
        <v>45</v>
      </c>
      <c r="C105"/>
      <c r="D105"/>
      <c r="E105"/>
      <c r="F105" t="s">
        <v>128</v>
      </c>
      <c r="G105"/>
    </row>
  </sheetData>
  <mergeCells count="15"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  <mergeCell ref="A13:H13"/>
    <mergeCell ref="A2:H2"/>
    <mergeCell ref="A3:H3"/>
    <mergeCell ref="A4:H4"/>
    <mergeCell ref="B8:H8"/>
    <mergeCell ref="B10:H10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K105"/>
  <sheetViews>
    <sheetView topLeftCell="A37" zoomScale="85" zoomScaleNormal="85" workbookViewId="0">
      <selection activeCell="F50" sqref="F50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0" width="11.625" style="2" bestFit="1" customWidth="1"/>
    <col min="11" max="16384" width="9" style="2"/>
  </cols>
  <sheetData>
    <row r="2" spans="1:8">
      <c r="A2" s="130" t="s">
        <v>55</v>
      </c>
      <c r="B2" s="130"/>
      <c r="C2" s="130"/>
      <c r="D2" s="130"/>
      <c r="E2" s="130"/>
      <c r="F2" s="130"/>
      <c r="G2" s="130"/>
      <c r="H2" s="130"/>
    </row>
    <row r="3" spans="1:8">
      <c r="A3" s="130" t="s">
        <v>56</v>
      </c>
      <c r="B3" s="130"/>
      <c r="C3" s="130"/>
      <c r="D3" s="130"/>
      <c r="E3" s="130"/>
      <c r="F3" s="130"/>
      <c r="G3" s="130"/>
      <c r="H3" s="130"/>
    </row>
    <row r="4" spans="1:8">
      <c r="A4" s="130" t="s">
        <v>57</v>
      </c>
      <c r="B4" s="130"/>
      <c r="C4" s="130"/>
      <c r="D4" s="130"/>
      <c r="E4" s="130"/>
      <c r="F4" s="130"/>
      <c r="G4" s="130"/>
      <c r="H4" s="130"/>
    </row>
    <row r="8" spans="1:8" ht="15">
      <c r="B8" s="129" t="s">
        <v>58</v>
      </c>
      <c r="C8" s="129"/>
      <c r="D8" s="129"/>
      <c r="E8" s="129"/>
      <c r="F8" s="129"/>
      <c r="G8" s="129"/>
      <c r="H8" s="129"/>
    </row>
    <row r="9" spans="1:8" ht="15">
      <c r="B9" s="3"/>
      <c r="C9" s="3"/>
      <c r="D9" s="3"/>
      <c r="E9" s="3"/>
      <c r="F9" s="3"/>
    </row>
    <row r="10" spans="1:8" ht="15">
      <c r="B10" s="129" t="s">
        <v>97</v>
      </c>
      <c r="C10" s="129"/>
      <c r="D10" s="129"/>
      <c r="E10" s="129"/>
      <c r="F10" s="129"/>
      <c r="G10" s="129"/>
      <c r="H10" s="129"/>
    </row>
    <row r="11" spans="1:8" ht="15">
      <c r="B11" s="58"/>
      <c r="C11" s="58"/>
      <c r="D11" s="58"/>
      <c r="E11" s="58"/>
      <c r="F11" s="58"/>
    </row>
    <row r="12" spans="1:8" ht="15">
      <c r="B12" s="58"/>
      <c r="C12" s="58"/>
      <c r="D12" s="58"/>
      <c r="E12" s="58"/>
      <c r="F12" s="58"/>
    </row>
    <row r="13" spans="1:8">
      <c r="A13" s="130" t="s">
        <v>137</v>
      </c>
      <c r="B13" s="130"/>
      <c r="C13" s="130"/>
      <c r="D13" s="130"/>
      <c r="E13" s="130"/>
      <c r="F13" s="130"/>
      <c r="G13" s="130"/>
      <c r="H13" s="130"/>
    </row>
    <row r="14" spans="1:8">
      <c r="A14" s="59"/>
      <c r="B14" s="59"/>
      <c r="C14" s="59"/>
      <c r="D14" s="59"/>
      <c r="E14" s="59"/>
      <c r="F14" s="59"/>
      <c r="G14" s="59"/>
      <c r="H14" s="59"/>
    </row>
    <row r="15" spans="1:8">
      <c r="A15" s="130" t="s">
        <v>98</v>
      </c>
      <c r="B15" s="130"/>
      <c r="C15" s="130"/>
      <c r="D15" s="130"/>
      <c r="E15" s="130"/>
      <c r="F15" s="130"/>
      <c r="G15" s="130"/>
      <c r="H15" s="130"/>
    </row>
    <row r="17" spans="1:9">
      <c r="A17" s="132" t="s">
        <v>43</v>
      </c>
      <c r="B17" s="132" t="s">
        <v>6</v>
      </c>
      <c r="C17" s="133" t="s">
        <v>39</v>
      </c>
      <c r="D17" s="133" t="s">
        <v>40</v>
      </c>
      <c r="E17" s="131" t="s">
        <v>41</v>
      </c>
      <c r="F17" s="131"/>
      <c r="G17" s="131" t="s">
        <v>42</v>
      </c>
      <c r="H17" s="131"/>
    </row>
    <row r="18" spans="1:9">
      <c r="A18" s="132"/>
      <c r="B18" s="132"/>
      <c r="C18" s="134"/>
      <c r="D18" s="134"/>
      <c r="E18" s="61" t="s">
        <v>7</v>
      </c>
      <c r="F18" s="61" t="s">
        <v>0</v>
      </c>
      <c r="G18" s="61" t="s">
        <v>7</v>
      </c>
      <c r="H18" s="61" t="s">
        <v>0</v>
      </c>
    </row>
    <row r="19" spans="1:9">
      <c r="A19" s="61">
        <v>0</v>
      </c>
      <c r="B19" s="61">
        <v>1</v>
      </c>
      <c r="C19" s="60">
        <v>2</v>
      </c>
      <c r="D19" s="60">
        <v>3</v>
      </c>
      <c r="E19" s="61">
        <v>4</v>
      </c>
      <c r="F19" s="61">
        <v>5</v>
      </c>
      <c r="G19" s="61">
        <v>6</v>
      </c>
      <c r="H19" s="61">
        <v>7</v>
      </c>
    </row>
    <row r="20" spans="1:9">
      <c r="A20" s="61">
        <v>1</v>
      </c>
      <c r="B20" s="8" t="s">
        <v>3</v>
      </c>
      <c r="C20" s="61" t="s">
        <v>59</v>
      </c>
      <c r="D20" s="9">
        <v>100000</v>
      </c>
      <c r="E20" s="10"/>
      <c r="F20" s="9"/>
      <c r="G20" s="10"/>
      <c r="H20" s="9"/>
    </row>
    <row r="21" spans="1:9">
      <c r="A21" s="61">
        <v>2</v>
      </c>
      <c r="B21" s="8" t="s">
        <v>100</v>
      </c>
      <c r="C21" s="61" t="s">
        <v>60</v>
      </c>
      <c r="D21" s="9">
        <v>1000</v>
      </c>
      <c r="E21" s="10"/>
      <c r="F21" s="9"/>
      <c r="G21" s="10"/>
      <c r="H21" s="9"/>
    </row>
    <row r="22" spans="1:9">
      <c r="A22" s="61">
        <v>3</v>
      </c>
      <c r="B22" s="8" t="s">
        <v>101</v>
      </c>
      <c r="C22" s="61" t="s">
        <v>59</v>
      </c>
      <c r="D22" s="9">
        <v>95000</v>
      </c>
      <c r="E22" s="10"/>
      <c r="F22" s="9"/>
      <c r="G22" s="10"/>
      <c r="H22" s="9"/>
    </row>
    <row r="23" spans="1:9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9">
      <c r="A24" s="61">
        <v>4</v>
      </c>
      <c r="B24" s="8" t="s">
        <v>102</v>
      </c>
      <c r="C24" s="61" t="s">
        <v>60</v>
      </c>
      <c r="D24" s="9">
        <v>44000</v>
      </c>
      <c r="E24" s="10">
        <v>335.42</v>
      </c>
      <c r="F24" s="9">
        <f>D24*E24</f>
        <v>14758480</v>
      </c>
      <c r="G24" s="10">
        <v>670.84</v>
      </c>
      <c r="H24" s="9">
        <f>D24*G24</f>
        <v>29516960</v>
      </c>
    </row>
    <row r="25" spans="1:9">
      <c r="A25" s="61">
        <v>5</v>
      </c>
      <c r="B25" s="8" t="s">
        <v>103</v>
      </c>
      <c r="C25" s="61" t="s">
        <v>74</v>
      </c>
      <c r="D25" s="9">
        <v>22500</v>
      </c>
      <c r="E25" s="10"/>
      <c r="F25" s="9">
        <f t="shared" ref="F25:F29" si="0">D25*E25</f>
        <v>0</v>
      </c>
      <c r="G25" s="10"/>
      <c r="H25" s="9">
        <f t="shared" ref="H25:H29" si="1">D25*G25</f>
        <v>0</v>
      </c>
    </row>
    <row r="26" spans="1:9">
      <c r="A26" s="61">
        <v>6</v>
      </c>
      <c r="B26" s="8" t="s">
        <v>104</v>
      </c>
      <c r="C26" s="61" t="s">
        <v>61</v>
      </c>
      <c r="D26" s="9">
        <v>22500</v>
      </c>
      <c r="E26" s="10">
        <v>11</v>
      </c>
      <c r="F26" s="9">
        <f t="shared" si="0"/>
        <v>247500</v>
      </c>
      <c r="G26" s="10">
        <v>31</v>
      </c>
      <c r="H26" s="9">
        <f t="shared" si="1"/>
        <v>697500</v>
      </c>
    </row>
    <row r="27" spans="1:9">
      <c r="A27" s="61">
        <v>7</v>
      </c>
      <c r="B27" s="8" t="s">
        <v>62</v>
      </c>
      <c r="C27" s="61" t="s">
        <v>61</v>
      </c>
      <c r="D27" s="9">
        <v>32000</v>
      </c>
      <c r="E27" s="10">
        <v>26.7</v>
      </c>
      <c r="F27" s="9">
        <f t="shared" si="0"/>
        <v>854400</v>
      </c>
      <c r="G27" s="10">
        <v>26.7</v>
      </c>
      <c r="H27" s="9">
        <f t="shared" si="1"/>
        <v>854400</v>
      </c>
    </row>
    <row r="28" spans="1:9">
      <c r="A28" s="61">
        <v>8</v>
      </c>
      <c r="B28" s="8" t="s">
        <v>8</v>
      </c>
      <c r="C28" s="61" t="s">
        <v>63</v>
      </c>
      <c r="D28" s="9">
        <v>25000</v>
      </c>
      <c r="E28" s="10"/>
      <c r="F28" s="9">
        <f t="shared" si="0"/>
        <v>0</v>
      </c>
      <c r="G28" s="10"/>
      <c r="H28" s="9">
        <f t="shared" si="1"/>
        <v>0</v>
      </c>
    </row>
    <row r="29" spans="1:9">
      <c r="A29" s="61">
        <v>9</v>
      </c>
      <c r="B29" s="15" t="s">
        <v>105</v>
      </c>
      <c r="C29" s="61" t="s">
        <v>63</v>
      </c>
      <c r="D29" s="9">
        <v>5200</v>
      </c>
      <c r="E29" s="9">
        <v>100</v>
      </c>
      <c r="F29" s="9">
        <f t="shared" si="0"/>
        <v>520000</v>
      </c>
      <c r="G29" s="9">
        <v>150</v>
      </c>
      <c r="H29" s="9">
        <f t="shared" si="1"/>
        <v>780000</v>
      </c>
    </row>
    <row r="30" spans="1:9">
      <c r="A30" s="61">
        <v>10</v>
      </c>
      <c r="B30" s="15" t="s">
        <v>106</v>
      </c>
      <c r="C30" s="61" t="s">
        <v>63</v>
      </c>
      <c r="D30" s="9">
        <v>10000</v>
      </c>
      <c r="E30" s="9"/>
      <c r="F30" s="9"/>
      <c r="G30" s="9"/>
      <c r="H30" s="9"/>
    </row>
    <row r="31" spans="1:9">
      <c r="A31" s="61">
        <v>11</v>
      </c>
      <c r="B31" s="15" t="s">
        <v>107</v>
      </c>
      <c r="C31" s="61" t="s">
        <v>63</v>
      </c>
      <c r="D31" s="9">
        <v>5000</v>
      </c>
      <c r="E31" s="10"/>
      <c r="F31" s="9"/>
      <c r="G31" s="10"/>
      <c r="H31" s="9"/>
    </row>
    <row r="32" spans="1:9" ht="15">
      <c r="A32" s="11" t="s">
        <v>20</v>
      </c>
      <c r="B32" s="12" t="s">
        <v>48</v>
      </c>
      <c r="C32" s="11"/>
      <c r="D32" s="13"/>
      <c r="E32" s="14"/>
      <c r="F32" s="13">
        <f>F24+F25+F26+F27+F28+F29+F30+F31</f>
        <v>16380380</v>
      </c>
      <c r="G32" s="14"/>
      <c r="H32" s="13">
        <f>H24+H25+H26+H27+H28+H29+H30+H31</f>
        <v>31848860</v>
      </c>
      <c r="I32" s="56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62"/>
      <c r="F33" s="63"/>
      <c r="G33" s="62"/>
      <c r="H33" s="64"/>
    </row>
    <row r="34" spans="1:8">
      <c r="A34" s="61">
        <v>13</v>
      </c>
      <c r="B34" s="28" t="s">
        <v>64</v>
      </c>
      <c r="C34" s="29" t="s">
        <v>66</v>
      </c>
      <c r="D34" s="30">
        <v>25000</v>
      </c>
      <c r="E34" s="10">
        <v>93.5</v>
      </c>
      <c r="F34" s="9">
        <f>D34*E34</f>
        <v>2337500</v>
      </c>
      <c r="G34" s="10">
        <v>93.5</v>
      </c>
      <c r="H34" s="9">
        <f>D34*G34</f>
        <v>2337500</v>
      </c>
    </row>
    <row r="35" spans="1:8">
      <c r="A35" s="61">
        <v>14</v>
      </c>
      <c r="B35" s="28" t="s">
        <v>11</v>
      </c>
      <c r="C35" s="29" t="s">
        <v>65</v>
      </c>
      <c r="D35" s="30">
        <v>9500</v>
      </c>
      <c r="E35" s="10">
        <v>112.2</v>
      </c>
      <c r="F35" s="9">
        <f>D35*E35</f>
        <v>1065900</v>
      </c>
      <c r="G35" s="10">
        <v>112.2</v>
      </c>
      <c r="H35" s="9">
        <f>D35*G35</f>
        <v>1065900</v>
      </c>
    </row>
    <row r="36" spans="1:8">
      <c r="A36" s="61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>
        <f>F33+F34+F35+F36</f>
        <v>3403400</v>
      </c>
      <c r="G37" s="14"/>
      <c r="H37" s="13">
        <f>H33+H34+H35+H36</f>
        <v>3403400</v>
      </c>
    </row>
    <row r="38" spans="1:8">
      <c r="A38" s="61">
        <v>16</v>
      </c>
      <c r="B38" s="8" t="s">
        <v>12</v>
      </c>
      <c r="C38" s="61" t="s">
        <v>63</v>
      </c>
      <c r="D38" s="9">
        <v>13000</v>
      </c>
      <c r="E38" s="10"/>
      <c r="F38" s="9"/>
      <c r="G38" s="10"/>
      <c r="H38" s="9"/>
    </row>
    <row r="39" spans="1:8">
      <c r="A39" s="61">
        <v>17</v>
      </c>
      <c r="B39" s="8" t="s">
        <v>13</v>
      </c>
      <c r="C39" s="61" t="s">
        <v>63</v>
      </c>
      <c r="D39" s="9">
        <v>10000</v>
      </c>
      <c r="E39" s="10">
        <v>10</v>
      </c>
      <c r="F39" s="9">
        <f>E39*D39</f>
        <v>100000</v>
      </c>
      <c r="G39" s="10">
        <v>20</v>
      </c>
      <c r="H39" s="9">
        <f t="shared" ref="H39:H46" si="2">D39*G39</f>
        <v>200000</v>
      </c>
    </row>
    <row r="40" spans="1:8">
      <c r="A40" s="61">
        <v>18</v>
      </c>
      <c r="B40" s="8" t="s">
        <v>68</v>
      </c>
      <c r="C40" s="61" t="s">
        <v>63</v>
      </c>
      <c r="D40" s="9">
        <v>50000</v>
      </c>
      <c r="E40" s="10">
        <v>5</v>
      </c>
      <c r="F40" s="9">
        <f t="shared" ref="F40:F46" si="3">D40*E40</f>
        <v>250000</v>
      </c>
      <c r="G40" s="10">
        <v>10</v>
      </c>
      <c r="H40" s="9">
        <f t="shared" si="2"/>
        <v>500000</v>
      </c>
    </row>
    <row r="41" spans="1:8">
      <c r="A41" s="61">
        <v>19</v>
      </c>
      <c r="B41" s="8" t="s">
        <v>108</v>
      </c>
      <c r="C41" s="61" t="s">
        <v>63</v>
      </c>
      <c r="D41" s="9">
        <v>30000</v>
      </c>
      <c r="E41" s="10">
        <v>5</v>
      </c>
      <c r="F41" s="9">
        <f t="shared" si="3"/>
        <v>150000</v>
      </c>
      <c r="G41" s="10">
        <v>10</v>
      </c>
      <c r="H41" s="9">
        <f t="shared" si="2"/>
        <v>300000</v>
      </c>
    </row>
    <row r="42" spans="1:8">
      <c r="A42" s="61">
        <v>20</v>
      </c>
      <c r="B42" s="8" t="s">
        <v>109</v>
      </c>
      <c r="C42" s="61" t="s">
        <v>63</v>
      </c>
      <c r="D42" s="9">
        <v>25000</v>
      </c>
      <c r="E42" s="10">
        <v>184</v>
      </c>
      <c r="F42" s="9">
        <f t="shared" si="3"/>
        <v>4600000</v>
      </c>
      <c r="G42" s="10">
        <v>184</v>
      </c>
      <c r="H42" s="9">
        <f>D42*G42</f>
        <v>4600000</v>
      </c>
    </row>
    <row r="43" spans="1:8">
      <c r="A43" s="61">
        <v>21</v>
      </c>
      <c r="B43" s="8" t="s">
        <v>69</v>
      </c>
      <c r="C43" s="61" t="s">
        <v>63</v>
      </c>
      <c r="D43" s="9">
        <v>10000</v>
      </c>
      <c r="E43" s="10">
        <v>5</v>
      </c>
      <c r="F43" s="9">
        <f t="shared" si="3"/>
        <v>50000</v>
      </c>
      <c r="G43" s="10">
        <v>5</v>
      </c>
      <c r="H43" s="9">
        <f t="shared" si="2"/>
        <v>50000</v>
      </c>
    </row>
    <row r="44" spans="1:8">
      <c r="A44" s="61">
        <v>22</v>
      </c>
      <c r="B44" s="8" t="s">
        <v>70</v>
      </c>
      <c r="C44" s="61" t="s">
        <v>63</v>
      </c>
      <c r="D44" s="9">
        <v>15000</v>
      </c>
      <c r="E44" s="10">
        <v>1</v>
      </c>
      <c r="F44" s="9">
        <f t="shared" si="3"/>
        <v>15000</v>
      </c>
      <c r="G44" s="10">
        <v>1</v>
      </c>
      <c r="H44" s="9">
        <f t="shared" si="2"/>
        <v>15000</v>
      </c>
    </row>
    <row r="45" spans="1:8">
      <c r="A45" s="61">
        <v>23</v>
      </c>
      <c r="B45" s="15" t="s">
        <v>110</v>
      </c>
      <c r="C45" s="61" t="s">
        <v>63</v>
      </c>
      <c r="D45" s="9">
        <v>10000</v>
      </c>
      <c r="E45" s="10">
        <v>32</v>
      </c>
      <c r="F45" s="9">
        <f t="shared" si="3"/>
        <v>320000</v>
      </c>
      <c r="G45" s="10">
        <v>40</v>
      </c>
      <c r="H45" s="9">
        <f t="shared" si="2"/>
        <v>400000</v>
      </c>
    </row>
    <row r="46" spans="1:8">
      <c r="A46" s="61">
        <v>24</v>
      </c>
      <c r="B46" s="8" t="s">
        <v>111</v>
      </c>
      <c r="C46" s="61" t="s">
        <v>63</v>
      </c>
      <c r="D46" s="9">
        <v>15500</v>
      </c>
      <c r="E46" s="10">
        <v>0</v>
      </c>
      <c r="F46" s="9">
        <f t="shared" si="3"/>
        <v>0</v>
      </c>
      <c r="G46" s="10">
        <v>0</v>
      </c>
      <c r="H46" s="9">
        <f t="shared" si="2"/>
        <v>0</v>
      </c>
    </row>
    <row r="47" spans="1:8">
      <c r="A47" s="61">
        <v>25</v>
      </c>
      <c r="B47" s="8" t="s">
        <v>71</v>
      </c>
      <c r="C47" s="61" t="s">
        <v>63</v>
      </c>
      <c r="D47" s="9">
        <v>10000</v>
      </c>
      <c r="E47" s="10">
        <v>1</v>
      </c>
      <c r="F47" s="9">
        <f t="shared" ref="F47:F49" si="4">D47*E47</f>
        <v>10000</v>
      </c>
      <c r="G47" s="10">
        <v>1</v>
      </c>
      <c r="H47" s="9">
        <f t="shared" ref="H47:H49" si="5">D47*G47</f>
        <v>10000</v>
      </c>
    </row>
    <row r="48" spans="1:8">
      <c r="A48" s="61">
        <v>26</v>
      </c>
      <c r="B48" s="31" t="s">
        <v>72</v>
      </c>
      <c r="C48" s="61" t="s">
        <v>63</v>
      </c>
      <c r="D48" s="9">
        <v>10000</v>
      </c>
      <c r="E48" s="10">
        <v>0</v>
      </c>
      <c r="F48" s="9">
        <f t="shared" si="4"/>
        <v>0</v>
      </c>
      <c r="G48" s="10">
        <v>0</v>
      </c>
      <c r="H48" s="9">
        <f t="shared" si="5"/>
        <v>0</v>
      </c>
    </row>
    <row r="49" spans="1:11">
      <c r="A49" s="61">
        <v>27</v>
      </c>
      <c r="B49" s="24" t="s">
        <v>112</v>
      </c>
      <c r="C49" s="61" t="s">
        <v>63</v>
      </c>
      <c r="D49" s="9">
        <v>15500</v>
      </c>
      <c r="E49" s="10">
        <v>0</v>
      </c>
      <c r="F49" s="9">
        <f t="shared" si="4"/>
        <v>0</v>
      </c>
      <c r="G49" s="10">
        <v>0</v>
      </c>
      <c r="H49" s="9">
        <f t="shared" si="5"/>
        <v>0</v>
      </c>
    </row>
    <row r="50" spans="1:11" ht="15">
      <c r="A50" s="11" t="s">
        <v>22</v>
      </c>
      <c r="B50" s="12" t="s">
        <v>50</v>
      </c>
      <c r="C50" s="11"/>
      <c r="D50" s="13"/>
      <c r="E50" s="14"/>
      <c r="F50" s="114">
        <f>F38+F39+F40+F41+F42+F43+F44+F45+F46+F47+F48+F49</f>
        <v>5495000</v>
      </c>
      <c r="G50" s="115"/>
      <c r="H50" s="114">
        <f>H38+H39+H40+H41+H42+H43+H44+H45+H46+H47+H48+H49</f>
        <v>6075000</v>
      </c>
      <c r="I50" s="56">
        <f>H50-F50</f>
        <v>580000</v>
      </c>
      <c r="J50" s="56"/>
      <c r="K50" s="56"/>
    </row>
    <row r="51" spans="1:11" ht="15">
      <c r="A51" s="11" t="s">
        <v>27</v>
      </c>
      <c r="B51" s="12" t="s">
        <v>23</v>
      </c>
      <c r="C51" s="11"/>
      <c r="D51" s="13"/>
      <c r="E51" s="14"/>
      <c r="F51" s="13">
        <f>F32+F37+F50</f>
        <v>25278780</v>
      </c>
      <c r="G51" s="14"/>
      <c r="H51" s="13">
        <f>H32+H37+H50</f>
        <v>41327260</v>
      </c>
      <c r="I51" s="56"/>
    </row>
    <row r="52" spans="1:11">
      <c r="A52" s="61">
        <v>28</v>
      </c>
      <c r="B52" s="8" t="s">
        <v>14</v>
      </c>
      <c r="C52" s="61" t="s">
        <v>73</v>
      </c>
      <c r="D52" s="25">
        <v>50315.171999999999</v>
      </c>
      <c r="E52" s="10"/>
      <c r="F52" s="9">
        <f>D52*E52</f>
        <v>0</v>
      </c>
      <c r="G52" s="10">
        <v>21.6</v>
      </c>
      <c r="H52" s="9">
        <f>D52*G52</f>
        <v>1086807.7152</v>
      </c>
    </row>
    <row r="53" spans="1:11">
      <c r="A53" s="61">
        <v>29</v>
      </c>
      <c r="B53" s="8" t="s">
        <v>15</v>
      </c>
      <c r="C53" s="61" t="s">
        <v>73</v>
      </c>
      <c r="D53" s="25">
        <v>68989.759999999995</v>
      </c>
      <c r="E53" s="10"/>
      <c r="F53" s="9"/>
      <c r="G53" s="10"/>
      <c r="H53" s="9"/>
    </row>
    <row r="54" spans="1:11">
      <c r="A54" s="61">
        <v>30</v>
      </c>
      <c r="B54" s="8" t="s">
        <v>4</v>
      </c>
      <c r="C54" s="61" t="s">
        <v>73</v>
      </c>
      <c r="D54" s="27">
        <v>1450000</v>
      </c>
      <c r="E54" s="10"/>
      <c r="F54" s="9">
        <f>D54*E54</f>
        <v>0</v>
      </c>
      <c r="G54" s="10">
        <v>15.6</v>
      </c>
      <c r="H54" s="9">
        <f>D54*G54</f>
        <v>22620000</v>
      </c>
    </row>
    <row r="55" spans="1:11">
      <c r="A55" s="61">
        <v>31</v>
      </c>
      <c r="B55" s="16" t="s">
        <v>113</v>
      </c>
      <c r="C55" s="61" t="s">
        <v>114</v>
      </c>
      <c r="D55" s="27">
        <v>35000</v>
      </c>
      <c r="E55" s="10"/>
      <c r="F55" s="9"/>
      <c r="G55" s="10"/>
      <c r="H55" s="9"/>
    </row>
    <row r="56" spans="1:11">
      <c r="A56" s="61">
        <v>32</v>
      </c>
      <c r="B56" s="15" t="s">
        <v>16</v>
      </c>
      <c r="C56" s="17" t="s">
        <v>115</v>
      </c>
      <c r="D56" s="26">
        <v>17500</v>
      </c>
      <c r="E56" s="10">
        <v>850</v>
      </c>
      <c r="F56" s="9">
        <f>D56*E56</f>
        <v>14875000</v>
      </c>
      <c r="G56" s="10">
        <v>1600</v>
      </c>
      <c r="H56" s="9">
        <f>D56*G56</f>
        <v>28000000</v>
      </c>
    </row>
    <row r="57" spans="1:11" ht="15">
      <c r="A57" s="11" t="s">
        <v>28</v>
      </c>
      <c r="B57" s="12" t="s">
        <v>0</v>
      </c>
      <c r="C57" s="18"/>
      <c r="D57" s="13"/>
      <c r="E57" s="14"/>
      <c r="F57" s="13">
        <f>F52+F53+F54+F55+F56</f>
        <v>14875000</v>
      </c>
      <c r="G57" s="14"/>
      <c r="H57" s="13">
        <f>H52+H53+H54+H55+H56</f>
        <v>51706807.7152</v>
      </c>
      <c r="I57" s="56"/>
    </row>
    <row r="58" spans="1:11">
      <c r="A58" s="61">
        <v>33</v>
      </c>
      <c r="B58" s="15" t="s">
        <v>25</v>
      </c>
      <c r="C58" s="61" t="s">
        <v>74</v>
      </c>
      <c r="D58" s="9">
        <v>1500</v>
      </c>
      <c r="E58" s="10">
        <v>1800</v>
      </c>
      <c r="F58" s="9">
        <f>D58*E58</f>
        <v>2700000</v>
      </c>
      <c r="G58" s="10">
        <v>4500</v>
      </c>
      <c r="H58" s="9">
        <f>D58*G58</f>
        <v>6750000</v>
      </c>
    </row>
    <row r="59" spans="1:11">
      <c r="A59" s="61">
        <v>34</v>
      </c>
      <c r="B59" s="8" t="s">
        <v>24</v>
      </c>
      <c r="C59" s="61" t="s">
        <v>74</v>
      </c>
      <c r="D59" s="9">
        <v>1300</v>
      </c>
      <c r="E59" s="10">
        <v>2900</v>
      </c>
      <c r="F59" s="9">
        <f t="shared" ref="F59:F60" si="6">D59*E59</f>
        <v>3770000</v>
      </c>
      <c r="G59" s="10">
        <v>5000</v>
      </c>
      <c r="H59" s="9">
        <f t="shared" ref="H59:H60" si="7">D59*G59</f>
        <v>6500000</v>
      </c>
    </row>
    <row r="60" spans="1:11">
      <c r="A60" s="61">
        <v>35</v>
      </c>
      <c r="B60" s="8" t="s">
        <v>26</v>
      </c>
      <c r="C60" s="61" t="s">
        <v>74</v>
      </c>
      <c r="D60" s="9">
        <v>1900</v>
      </c>
      <c r="E60" s="10"/>
      <c r="F60" s="9">
        <f t="shared" si="6"/>
        <v>0</v>
      </c>
      <c r="G60" s="10">
        <v>500</v>
      </c>
      <c r="H60" s="9">
        <f t="shared" si="7"/>
        <v>950000</v>
      </c>
    </row>
    <row r="61" spans="1:11" ht="15">
      <c r="A61" s="11" t="s">
        <v>29</v>
      </c>
      <c r="B61" s="12" t="s">
        <v>52</v>
      </c>
      <c r="C61" s="11"/>
      <c r="D61" s="13"/>
      <c r="E61" s="19"/>
      <c r="F61" s="13">
        <f>F58+F59+F60</f>
        <v>6470000</v>
      </c>
      <c r="G61" s="19"/>
      <c r="H61" s="13">
        <f>H58+H59+H60</f>
        <v>14200000</v>
      </c>
      <c r="I61" s="56"/>
    </row>
    <row r="62" spans="1:11">
      <c r="A62" s="61">
        <v>36</v>
      </c>
      <c r="B62" s="8" t="s">
        <v>116</v>
      </c>
      <c r="C62" s="61" t="s">
        <v>61</v>
      </c>
      <c r="D62" s="9">
        <v>15000</v>
      </c>
      <c r="E62" s="9"/>
      <c r="F62" s="9"/>
      <c r="G62" s="9"/>
      <c r="H62" s="9"/>
    </row>
    <row r="63" spans="1:11">
      <c r="A63" s="61">
        <v>37</v>
      </c>
      <c r="B63" s="8" t="s">
        <v>117</v>
      </c>
      <c r="C63" s="61" t="s">
        <v>61</v>
      </c>
      <c r="D63" s="9">
        <v>10000</v>
      </c>
      <c r="E63" s="10"/>
      <c r="F63" s="10"/>
      <c r="G63" s="10"/>
      <c r="H63" s="10"/>
    </row>
    <row r="64" spans="1:11">
      <c r="A64" s="61">
        <v>38</v>
      </c>
      <c r="B64" s="15" t="s">
        <v>118</v>
      </c>
      <c r="C64" s="61" t="s">
        <v>61</v>
      </c>
      <c r="D64" s="9">
        <v>13000</v>
      </c>
      <c r="E64" s="10"/>
      <c r="F64" s="9"/>
      <c r="G64" s="10"/>
      <c r="H64" s="9"/>
    </row>
    <row r="65" spans="1:10">
      <c r="A65" s="61">
        <v>39</v>
      </c>
      <c r="B65" s="15" t="s">
        <v>119</v>
      </c>
      <c r="C65" s="61" t="s">
        <v>61</v>
      </c>
      <c r="D65" s="9">
        <v>10000</v>
      </c>
      <c r="E65" s="10"/>
      <c r="F65" s="9"/>
      <c r="G65" s="10"/>
      <c r="H65" s="9"/>
    </row>
    <row r="66" spans="1:10">
      <c r="A66" s="61">
        <v>40</v>
      </c>
      <c r="B66" s="15" t="s">
        <v>120</v>
      </c>
      <c r="C66" s="61" t="s">
        <v>61</v>
      </c>
      <c r="D66" s="9">
        <v>400000</v>
      </c>
      <c r="E66" s="10"/>
      <c r="F66" s="9"/>
      <c r="G66" s="10"/>
      <c r="H66" s="9"/>
    </row>
    <row r="67" spans="1:10">
      <c r="A67" s="61">
        <v>41</v>
      </c>
      <c r="B67" s="15" t="s">
        <v>121</v>
      </c>
      <c r="C67" s="61" t="s">
        <v>61</v>
      </c>
      <c r="D67" s="9">
        <v>1000000</v>
      </c>
      <c r="E67" s="10"/>
      <c r="F67" s="9"/>
      <c r="G67" s="10"/>
      <c r="H67" s="9"/>
    </row>
    <row r="68" spans="1:10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10" ht="15">
      <c r="A69" s="11" t="s">
        <v>31</v>
      </c>
      <c r="B69" s="12" t="s">
        <v>32</v>
      </c>
      <c r="C69" s="11"/>
      <c r="D69" s="13"/>
      <c r="E69" s="14"/>
      <c r="F69" s="32">
        <f>F51+F57+F61+F68</f>
        <v>46623780</v>
      </c>
      <c r="G69" s="32"/>
      <c r="H69" s="32">
        <f>H51+H57+H61+H68</f>
        <v>107234067.71520001</v>
      </c>
      <c r="I69" s="55"/>
      <c r="J69" s="55"/>
    </row>
    <row r="70" spans="1:10">
      <c r="A70" s="61">
        <v>42</v>
      </c>
      <c r="B70" s="15" t="s">
        <v>75</v>
      </c>
      <c r="C70" s="61" t="s">
        <v>63</v>
      </c>
      <c r="D70" s="9">
        <v>28028.091236719039</v>
      </c>
      <c r="E70" s="10">
        <v>15</v>
      </c>
      <c r="F70" s="25">
        <f>D70*E70</f>
        <v>420421.36855078558</v>
      </c>
      <c r="G70" s="10">
        <v>15</v>
      </c>
      <c r="H70" s="25">
        <f>D70*G70</f>
        <v>420421.36855078558</v>
      </c>
    </row>
    <row r="71" spans="1:10">
      <c r="A71" s="61">
        <v>43</v>
      </c>
      <c r="B71" s="8" t="s">
        <v>76</v>
      </c>
      <c r="C71" s="61" t="s">
        <v>63</v>
      </c>
      <c r="D71" s="9">
        <v>1800</v>
      </c>
      <c r="E71" s="10"/>
      <c r="F71" s="25">
        <f t="shared" ref="F71:F82" si="8">D71*E71</f>
        <v>0</v>
      </c>
      <c r="G71" s="10"/>
      <c r="H71" s="25">
        <f t="shared" ref="H71:H82" si="9">D71*G71</f>
        <v>0</v>
      </c>
    </row>
    <row r="72" spans="1:10">
      <c r="A72" s="61">
        <v>44</v>
      </c>
      <c r="B72" s="8" t="s">
        <v>77</v>
      </c>
      <c r="C72" s="61" t="s">
        <v>63</v>
      </c>
      <c r="D72" s="9">
        <v>20255.099999999999</v>
      </c>
      <c r="E72" s="10">
        <v>184</v>
      </c>
      <c r="F72" s="25">
        <f t="shared" si="8"/>
        <v>3726938.4</v>
      </c>
      <c r="G72" s="10">
        <v>184</v>
      </c>
      <c r="H72" s="25">
        <f t="shared" si="9"/>
        <v>3726938.4</v>
      </c>
    </row>
    <row r="73" spans="1:10">
      <c r="A73" s="61">
        <v>45</v>
      </c>
      <c r="B73" s="8" t="s">
        <v>78</v>
      </c>
      <c r="C73" s="61" t="s">
        <v>63</v>
      </c>
      <c r="D73" s="9">
        <v>28600</v>
      </c>
      <c r="E73" s="10">
        <v>40</v>
      </c>
      <c r="F73" s="25">
        <f t="shared" si="8"/>
        <v>1144000</v>
      </c>
      <c r="G73" s="10">
        <v>40</v>
      </c>
      <c r="H73" s="25">
        <f t="shared" si="9"/>
        <v>1144000</v>
      </c>
    </row>
    <row r="74" spans="1:10">
      <c r="A74" s="61">
        <v>46</v>
      </c>
      <c r="B74" s="8" t="s">
        <v>79</v>
      </c>
      <c r="C74" s="61" t="s">
        <v>63</v>
      </c>
      <c r="D74" s="9">
        <v>45480</v>
      </c>
      <c r="E74" s="10">
        <v>1</v>
      </c>
      <c r="F74" s="25">
        <f t="shared" si="8"/>
        <v>45480</v>
      </c>
      <c r="G74" s="10">
        <v>1</v>
      </c>
      <c r="H74" s="25">
        <f t="shared" si="9"/>
        <v>45480</v>
      </c>
    </row>
    <row r="75" spans="1:10">
      <c r="A75" s="61">
        <v>47</v>
      </c>
      <c r="B75" s="8" t="s">
        <v>80</v>
      </c>
      <c r="C75" s="61" t="s">
        <v>63</v>
      </c>
      <c r="D75" s="9">
        <v>16000</v>
      </c>
      <c r="E75" s="10">
        <v>120</v>
      </c>
      <c r="F75" s="25">
        <f t="shared" si="8"/>
        <v>1920000</v>
      </c>
      <c r="G75" s="10">
        <v>120</v>
      </c>
      <c r="H75" s="25">
        <f t="shared" si="9"/>
        <v>1920000</v>
      </c>
    </row>
    <row r="76" spans="1:10">
      <c r="A76" s="61">
        <v>48</v>
      </c>
      <c r="B76" s="8" t="s">
        <v>122</v>
      </c>
      <c r="C76" s="61" t="s">
        <v>63</v>
      </c>
      <c r="D76" s="9">
        <v>150000</v>
      </c>
      <c r="E76" s="10"/>
      <c r="F76" s="25">
        <f t="shared" si="8"/>
        <v>0</v>
      </c>
      <c r="G76" s="10"/>
      <c r="H76" s="25">
        <f t="shared" si="9"/>
        <v>0</v>
      </c>
    </row>
    <row r="77" spans="1:10">
      <c r="A77" s="61">
        <v>49</v>
      </c>
      <c r="B77" s="8" t="s">
        <v>81</v>
      </c>
      <c r="C77" s="61" t="s">
        <v>63</v>
      </c>
      <c r="D77" s="9">
        <v>2000000</v>
      </c>
      <c r="E77" s="10"/>
      <c r="F77" s="25">
        <f t="shared" si="8"/>
        <v>0</v>
      </c>
      <c r="G77" s="10"/>
      <c r="H77" s="25">
        <f t="shared" si="9"/>
        <v>0</v>
      </c>
    </row>
    <row r="78" spans="1:10">
      <c r="A78" s="61">
        <v>50</v>
      </c>
      <c r="B78" s="8" t="s">
        <v>82</v>
      </c>
      <c r="C78" s="61" t="s">
        <v>63</v>
      </c>
      <c r="D78" s="9">
        <v>180000</v>
      </c>
      <c r="E78" s="10">
        <v>1</v>
      </c>
      <c r="F78" s="25">
        <f t="shared" si="8"/>
        <v>180000</v>
      </c>
      <c r="G78" s="10">
        <v>1</v>
      </c>
      <c r="H78" s="25">
        <f t="shared" si="9"/>
        <v>180000</v>
      </c>
    </row>
    <row r="79" spans="1:10">
      <c r="A79" s="61">
        <v>51</v>
      </c>
      <c r="B79" s="15" t="s">
        <v>83</v>
      </c>
      <c r="C79" s="61" t="s">
        <v>63</v>
      </c>
      <c r="D79" s="9">
        <v>150000</v>
      </c>
      <c r="E79" s="10"/>
      <c r="F79" s="25">
        <f t="shared" si="8"/>
        <v>0</v>
      </c>
      <c r="G79" s="10"/>
      <c r="H79" s="25">
        <f t="shared" si="9"/>
        <v>0</v>
      </c>
    </row>
    <row r="80" spans="1:10">
      <c r="A80" s="61">
        <v>52</v>
      </c>
      <c r="B80" s="15" t="s">
        <v>84</v>
      </c>
      <c r="C80" s="61" t="s">
        <v>63</v>
      </c>
      <c r="D80" s="9">
        <v>6000</v>
      </c>
      <c r="E80" s="10">
        <v>180</v>
      </c>
      <c r="F80" s="25">
        <f t="shared" si="8"/>
        <v>1080000</v>
      </c>
      <c r="G80" s="10">
        <v>180</v>
      </c>
      <c r="H80" s="25">
        <f t="shared" si="9"/>
        <v>1080000</v>
      </c>
    </row>
    <row r="81" spans="1:10">
      <c r="A81" s="61">
        <v>53</v>
      </c>
      <c r="B81" s="15" t="s">
        <v>123</v>
      </c>
      <c r="C81" s="61" t="s">
        <v>63</v>
      </c>
      <c r="D81" s="9">
        <v>1400</v>
      </c>
      <c r="E81" s="10">
        <v>5</v>
      </c>
      <c r="F81" s="25">
        <f t="shared" si="8"/>
        <v>7000</v>
      </c>
      <c r="G81" s="10">
        <v>5</v>
      </c>
      <c r="H81" s="25">
        <f t="shared" si="9"/>
        <v>7000</v>
      </c>
    </row>
    <row r="82" spans="1:10">
      <c r="A82" s="61">
        <v>54</v>
      </c>
      <c r="B82" s="8" t="s">
        <v>124</v>
      </c>
      <c r="C82" s="61" t="s">
        <v>63</v>
      </c>
      <c r="D82" s="9">
        <v>12500</v>
      </c>
      <c r="E82" s="10">
        <v>40</v>
      </c>
      <c r="F82" s="25">
        <f t="shared" si="8"/>
        <v>500000</v>
      </c>
      <c r="G82" s="10">
        <v>40</v>
      </c>
      <c r="H82" s="25">
        <f t="shared" si="9"/>
        <v>500000</v>
      </c>
    </row>
    <row r="83" spans="1:10" ht="14.25" customHeight="1">
      <c r="A83" s="11" t="s">
        <v>33</v>
      </c>
      <c r="B83" s="20" t="s">
        <v>53</v>
      </c>
      <c r="C83" s="11"/>
      <c r="D83" s="13"/>
      <c r="E83" s="14"/>
      <c r="F83" s="65">
        <f>F70+F71+F72+F73+F74+F75+F76+F77+F78+F79+F80+F81+F82</f>
        <v>9023839.7685507853</v>
      </c>
      <c r="G83" s="14"/>
      <c r="H83" s="65">
        <f>H70+H71+H72+H73+H74+H75+H76+H77+H78+H79+H80+H81+H82</f>
        <v>9023839.7685507853</v>
      </c>
    </row>
    <row r="84" spans="1:10">
      <c r="A84" s="61">
        <v>55</v>
      </c>
      <c r="B84" s="8" t="s">
        <v>17</v>
      </c>
      <c r="C84" s="61" t="s">
        <v>86</v>
      </c>
      <c r="D84" s="9">
        <v>1500000</v>
      </c>
      <c r="E84" s="10">
        <v>1</v>
      </c>
      <c r="F84" s="25">
        <f>D84*E84</f>
        <v>1500000</v>
      </c>
      <c r="G84" s="10">
        <v>6</v>
      </c>
      <c r="H84" s="25">
        <f>D84*G84</f>
        <v>9000000</v>
      </c>
    </row>
    <row r="85" spans="1:10">
      <c r="A85" s="61">
        <v>56</v>
      </c>
      <c r="B85" s="8" t="s">
        <v>125</v>
      </c>
      <c r="C85" s="61" t="s">
        <v>87</v>
      </c>
      <c r="D85" s="9">
        <v>0</v>
      </c>
      <c r="E85" s="10"/>
      <c r="F85" s="9"/>
      <c r="G85" s="10"/>
      <c r="H85" s="9"/>
    </row>
    <row r="86" spans="1:10">
      <c r="A86" s="61">
        <v>57</v>
      </c>
      <c r="B86" s="8" t="s">
        <v>126</v>
      </c>
      <c r="C86" s="61" t="s">
        <v>85</v>
      </c>
      <c r="D86" s="9">
        <v>1200000</v>
      </c>
      <c r="E86" s="10"/>
      <c r="F86" s="10"/>
      <c r="G86" s="10"/>
      <c r="H86" s="10"/>
    </row>
    <row r="87" spans="1:10">
      <c r="A87" s="61">
        <v>58</v>
      </c>
      <c r="B87" s="8" t="s">
        <v>88</v>
      </c>
      <c r="C87" s="61" t="s">
        <v>89</v>
      </c>
      <c r="D87" s="9">
        <v>200000</v>
      </c>
      <c r="E87" s="10"/>
      <c r="F87" s="10"/>
      <c r="G87" s="10"/>
      <c r="H87" s="10"/>
    </row>
    <row r="88" spans="1:10">
      <c r="A88" s="61">
        <v>59</v>
      </c>
      <c r="B88" s="8" t="s">
        <v>127</v>
      </c>
      <c r="C88" s="61" t="s">
        <v>114</v>
      </c>
      <c r="D88" s="9">
        <v>500000</v>
      </c>
      <c r="E88" s="10"/>
      <c r="F88" s="10"/>
      <c r="G88" s="10"/>
      <c r="H88" s="10"/>
    </row>
    <row r="89" spans="1:10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9000000</v>
      </c>
    </row>
    <row r="90" spans="1:10" ht="15">
      <c r="A90" s="11" t="s">
        <v>35</v>
      </c>
      <c r="B90" s="12" t="s">
        <v>90</v>
      </c>
      <c r="C90" s="11"/>
      <c r="D90" s="13"/>
      <c r="E90" s="14"/>
      <c r="F90" s="13">
        <f>F83+F89</f>
        <v>10523839.768550785</v>
      </c>
      <c r="G90" s="14"/>
      <c r="H90" s="13">
        <f>H89+H83</f>
        <v>18023839.768550783</v>
      </c>
      <c r="I90" s="56"/>
    </row>
    <row r="91" spans="1:10" ht="15">
      <c r="A91" s="11" t="s">
        <v>36</v>
      </c>
      <c r="B91" s="12" t="s">
        <v>91</v>
      </c>
      <c r="C91" s="11"/>
      <c r="D91" s="13"/>
      <c r="E91" s="14"/>
      <c r="F91" s="13">
        <f>F90+F69</f>
        <v>57147619.768550783</v>
      </c>
      <c r="G91" s="14"/>
      <c r="H91" s="13">
        <f>H90+H69</f>
        <v>125257907.48375079</v>
      </c>
      <c r="I91" s="56"/>
    </row>
    <row r="92" spans="1:10" ht="15">
      <c r="A92" s="11" t="s">
        <v>37</v>
      </c>
      <c r="B92" s="12" t="s">
        <v>18</v>
      </c>
      <c r="C92" s="11"/>
      <c r="D92" s="13"/>
      <c r="E92" s="14"/>
      <c r="F92" s="13">
        <f>F91*0.1</f>
        <v>5714761.9768550787</v>
      </c>
      <c r="G92" s="14"/>
      <c r="H92" s="13">
        <f>H91*0.1</f>
        <v>12525790.748375081</v>
      </c>
    </row>
    <row r="93" spans="1:10" ht="15">
      <c r="A93" s="11" t="s">
        <v>38</v>
      </c>
      <c r="B93" s="12" t="s">
        <v>92</v>
      </c>
      <c r="C93" s="11"/>
      <c r="D93" s="13"/>
      <c r="E93" s="14"/>
      <c r="F93" s="13">
        <f>F91+F92</f>
        <v>62862381.74540586</v>
      </c>
      <c r="G93" s="14"/>
      <c r="H93" s="13">
        <f>H91+H92</f>
        <v>137783698.23212588</v>
      </c>
      <c r="I93" s="56"/>
      <c r="J93" s="56"/>
    </row>
    <row r="94" spans="1:10" ht="15">
      <c r="B94" s="3" t="s">
        <v>5</v>
      </c>
      <c r="C94"/>
      <c r="D94"/>
      <c r="E94"/>
      <c r="F94"/>
      <c r="G94"/>
    </row>
    <row r="95" spans="1:10">
      <c r="B95" t="s">
        <v>93</v>
      </c>
      <c r="C95"/>
      <c r="D95"/>
      <c r="E95"/>
      <c r="F95" s="128" t="s">
        <v>95</v>
      </c>
      <c r="G95" s="128"/>
    </row>
    <row r="96" spans="1:10">
      <c r="B96"/>
      <c r="C96"/>
      <c r="D96"/>
      <c r="E96"/>
      <c r="F96"/>
      <c r="G96"/>
    </row>
    <row r="97" spans="2:7" s="2" customFormat="1">
      <c r="B97" t="s">
        <v>99</v>
      </c>
      <c r="C97"/>
      <c r="D97"/>
      <c r="E97"/>
      <c r="F97" s="128" t="s">
        <v>131</v>
      </c>
      <c r="G97" s="128"/>
    </row>
    <row r="98" spans="2:7" s="2" customFormat="1">
      <c r="B98"/>
      <c r="C98"/>
      <c r="D98"/>
      <c r="E98"/>
      <c r="F98"/>
      <c r="G98"/>
    </row>
    <row r="99" spans="2:7" s="2" customFormat="1">
      <c r="B99" s="37" t="s">
        <v>94</v>
      </c>
      <c r="C99"/>
      <c r="D99"/>
      <c r="E99"/>
      <c r="F99" s="57" t="s">
        <v>96</v>
      </c>
      <c r="G99" s="57"/>
    </row>
    <row r="100" spans="2:7" s="2" customFormat="1" ht="15">
      <c r="B100" s="3" t="s">
        <v>1</v>
      </c>
      <c r="C100"/>
      <c r="D100"/>
      <c r="E100"/>
      <c r="F100"/>
      <c r="G100"/>
    </row>
    <row r="101" spans="2:7" s="2" customFormat="1">
      <c r="B101" t="s">
        <v>46</v>
      </c>
      <c r="C101"/>
      <c r="D101"/>
      <c r="E101"/>
      <c r="F101" t="s">
        <v>129</v>
      </c>
      <c r="G101"/>
    </row>
    <row r="102" spans="2:7" s="2" customFormat="1" ht="15">
      <c r="B102" s="3" t="s">
        <v>2</v>
      </c>
      <c r="C102"/>
      <c r="D102"/>
      <c r="E102"/>
      <c r="F102"/>
      <c r="G102"/>
    </row>
    <row r="103" spans="2:7" s="2" customFormat="1">
      <c r="B103" t="s">
        <v>44</v>
      </c>
      <c r="C103"/>
      <c r="D103"/>
      <c r="E103"/>
      <c r="F103" s="39" t="s">
        <v>130</v>
      </c>
      <c r="G103" s="39"/>
    </row>
    <row r="104" spans="2:7" s="2" customFormat="1">
      <c r="B104"/>
      <c r="C104"/>
      <c r="D104"/>
      <c r="E104"/>
      <c r="F104"/>
      <c r="G104"/>
    </row>
    <row r="105" spans="2:7" s="2" customFormat="1">
      <c r="B105" t="s">
        <v>45</v>
      </c>
      <c r="C105"/>
      <c r="D105"/>
      <c r="E105"/>
      <c r="F105" t="s">
        <v>128</v>
      </c>
      <c r="G105"/>
    </row>
  </sheetData>
  <mergeCells count="15">
    <mergeCell ref="A13:H13"/>
    <mergeCell ref="A2:H2"/>
    <mergeCell ref="A3:H3"/>
    <mergeCell ref="A4:H4"/>
    <mergeCell ref="B8:H8"/>
    <mergeCell ref="B10:H10"/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34A81-8CFF-4EF6-BDC9-C619600EC643}">
  <sheetPr>
    <pageSetUpPr fitToPage="1"/>
  </sheetPr>
  <dimension ref="A2:K105"/>
  <sheetViews>
    <sheetView topLeftCell="A22" zoomScale="85" zoomScaleNormal="85" workbookViewId="0">
      <selection activeCell="I83" sqref="I83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0" width="11.625" style="2" bestFit="1" customWidth="1"/>
    <col min="11" max="16384" width="9" style="2"/>
  </cols>
  <sheetData>
    <row r="2" spans="1:8">
      <c r="A2" s="130" t="s">
        <v>55</v>
      </c>
      <c r="B2" s="130"/>
      <c r="C2" s="130"/>
      <c r="D2" s="130"/>
      <c r="E2" s="130"/>
      <c r="F2" s="130"/>
      <c r="G2" s="130"/>
      <c r="H2" s="130"/>
    </row>
    <row r="3" spans="1:8">
      <c r="A3" s="130" t="s">
        <v>56</v>
      </c>
      <c r="B3" s="130"/>
      <c r="C3" s="130"/>
      <c r="D3" s="130"/>
      <c r="E3" s="130"/>
      <c r="F3" s="130"/>
      <c r="G3" s="130"/>
      <c r="H3" s="130"/>
    </row>
    <row r="4" spans="1:8">
      <c r="A4" s="130" t="s">
        <v>57</v>
      </c>
      <c r="B4" s="130"/>
      <c r="C4" s="130"/>
      <c r="D4" s="130"/>
      <c r="E4" s="130"/>
      <c r="F4" s="130"/>
      <c r="G4" s="130"/>
      <c r="H4" s="130"/>
    </row>
    <row r="8" spans="1:8" ht="15">
      <c r="B8" s="129" t="s">
        <v>58</v>
      </c>
      <c r="C8" s="129"/>
      <c r="D8" s="129"/>
      <c r="E8" s="129"/>
      <c r="F8" s="129"/>
      <c r="G8" s="129"/>
      <c r="H8" s="129"/>
    </row>
    <row r="9" spans="1:8" ht="15">
      <c r="B9" s="3"/>
      <c r="C9" s="3"/>
      <c r="D9" s="3"/>
      <c r="E9" s="3"/>
      <c r="F9" s="3"/>
    </row>
    <row r="10" spans="1:8" ht="15">
      <c r="B10" s="129" t="s">
        <v>97</v>
      </c>
      <c r="C10" s="129"/>
      <c r="D10" s="129"/>
      <c r="E10" s="129"/>
      <c r="F10" s="129"/>
      <c r="G10" s="129"/>
      <c r="H10" s="129"/>
    </row>
    <row r="11" spans="1:8" ht="15">
      <c r="B11" s="67"/>
      <c r="C11" s="67"/>
      <c r="D11" s="67"/>
      <c r="E11" s="67"/>
      <c r="F11" s="67"/>
    </row>
    <row r="12" spans="1:8" ht="15">
      <c r="B12" s="67"/>
      <c r="C12" s="67"/>
      <c r="D12" s="67"/>
      <c r="E12" s="67"/>
      <c r="F12" s="67"/>
    </row>
    <row r="13" spans="1:8">
      <c r="A13" s="130" t="s">
        <v>138</v>
      </c>
      <c r="B13" s="130"/>
      <c r="C13" s="130"/>
      <c r="D13" s="130"/>
      <c r="E13" s="130"/>
      <c r="F13" s="130"/>
      <c r="G13" s="130"/>
      <c r="H13" s="130"/>
    </row>
    <row r="14" spans="1:8">
      <c r="A14" s="68"/>
      <c r="B14" s="68"/>
      <c r="C14" s="68"/>
      <c r="D14" s="68"/>
      <c r="E14" s="68"/>
      <c r="F14" s="68"/>
      <c r="G14" s="68"/>
      <c r="H14" s="68"/>
    </row>
    <row r="15" spans="1:8">
      <c r="A15" s="130" t="s">
        <v>98</v>
      </c>
      <c r="B15" s="130"/>
      <c r="C15" s="130"/>
      <c r="D15" s="130"/>
      <c r="E15" s="130"/>
      <c r="F15" s="130"/>
      <c r="G15" s="130"/>
      <c r="H15" s="130"/>
    </row>
    <row r="17" spans="1:11">
      <c r="A17" s="132" t="s">
        <v>43</v>
      </c>
      <c r="B17" s="132" t="s">
        <v>6</v>
      </c>
      <c r="C17" s="133" t="s">
        <v>39</v>
      </c>
      <c r="D17" s="133" t="s">
        <v>40</v>
      </c>
      <c r="E17" s="131" t="s">
        <v>41</v>
      </c>
      <c r="F17" s="131"/>
      <c r="G17" s="131" t="s">
        <v>42</v>
      </c>
      <c r="H17" s="131"/>
    </row>
    <row r="18" spans="1:11">
      <c r="A18" s="132"/>
      <c r="B18" s="132"/>
      <c r="C18" s="134"/>
      <c r="D18" s="134"/>
      <c r="E18" s="70" t="s">
        <v>7</v>
      </c>
      <c r="F18" s="70" t="s">
        <v>0</v>
      </c>
      <c r="G18" s="70" t="s">
        <v>7</v>
      </c>
      <c r="H18" s="70" t="s">
        <v>0</v>
      </c>
    </row>
    <row r="19" spans="1:11">
      <c r="A19" s="70">
        <v>0</v>
      </c>
      <c r="B19" s="70">
        <v>1</v>
      </c>
      <c r="C19" s="69">
        <v>2</v>
      </c>
      <c r="D19" s="69">
        <v>3</v>
      </c>
      <c r="E19" s="70">
        <v>4</v>
      </c>
      <c r="F19" s="70">
        <v>5</v>
      </c>
      <c r="G19" s="70">
        <v>6</v>
      </c>
      <c r="H19" s="70">
        <v>7</v>
      </c>
    </row>
    <row r="20" spans="1:11">
      <c r="A20" s="70">
        <v>1</v>
      </c>
      <c r="B20" s="8" t="s">
        <v>3</v>
      </c>
      <c r="C20" s="70" t="s">
        <v>59</v>
      </c>
      <c r="D20" s="9">
        <v>100000</v>
      </c>
      <c r="E20" s="10"/>
      <c r="F20" s="9"/>
      <c r="G20" s="10"/>
      <c r="H20" s="9"/>
    </row>
    <row r="21" spans="1:11">
      <c r="A21" s="70">
        <v>2</v>
      </c>
      <c r="B21" s="8" t="s">
        <v>100</v>
      </c>
      <c r="C21" s="70" t="s">
        <v>60</v>
      </c>
      <c r="D21" s="9">
        <v>1000</v>
      </c>
      <c r="E21" s="10"/>
      <c r="F21" s="9"/>
      <c r="G21" s="10"/>
      <c r="H21" s="9"/>
    </row>
    <row r="22" spans="1:11">
      <c r="A22" s="70">
        <v>3</v>
      </c>
      <c r="B22" s="8" t="s">
        <v>101</v>
      </c>
      <c r="C22" s="70" t="s">
        <v>59</v>
      </c>
      <c r="D22" s="9">
        <v>95000</v>
      </c>
      <c r="E22" s="10"/>
      <c r="F22" s="9"/>
      <c r="G22" s="10"/>
      <c r="H22" s="9"/>
    </row>
    <row r="23" spans="1:11" ht="15">
      <c r="A23" s="83" t="s">
        <v>19</v>
      </c>
      <c r="B23" s="84" t="s">
        <v>47</v>
      </c>
      <c r="C23" s="83"/>
      <c r="D23" s="81"/>
      <c r="E23" s="78"/>
      <c r="F23" s="81"/>
      <c r="G23" s="78"/>
      <c r="H23" s="81"/>
    </row>
    <row r="24" spans="1:11">
      <c r="A24" s="70">
        <v>4</v>
      </c>
      <c r="B24" s="8" t="s">
        <v>102</v>
      </c>
      <c r="C24" s="70" t="s">
        <v>60</v>
      </c>
      <c r="D24" s="9">
        <v>44000</v>
      </c>
      <c r="E24" s="62">
        <v>0</v>
      </c>
      <c r="F24" s="63">
        <f>D24*E24</f>
        <v>0</v>
      </c>
      <c r="G24" s="10">
        <v>670.84</v>
      </c>
      <c r="H24" s="9">
        <f>D24*G24</f>
        <v>29516960</v>
      </c>
    </row>
    <row r="25" spans="1:11">
      <c r="A25" s="70">
        <v>5</v>
      </c>
      <c r="B25" s="8" t="s">
        <v>103</v>
      </c>
      <c r="C25" s="70" t="s">
        <v>74</v>
      </c>
      <c r="D25" s="9">
        <v>22500</v>
      </c>
      <c r="E25" s="62"/>
      <c r="F25" s="63">
        <f t="shared" ref="F25:F29" si="0">D25*E25</f>
        <v>0</v>
      </c>
      <c r="G25" s="10"/>
      <c r="H25" s="9">
        <f t="shared" ref="H25:H29" si="1">D25*G25</f>
        <v>0</v>
      </c>
    </row>
    <row r="26" spans="1:11">
      <c r="A26" s="70">
        <v>6</v>
      </c>
      <c r="B26" s="8" t="s">
        <v>104</v>
      </c>
      <c r="C26" s="70" t="s">
        <v>61</v>
      </c>
      <c r="D26" s="9">
        <v>22500</v>
      </c>
      <c r="E26" s="62">
        <v>28.65</v>
      </c>
      <c r="F26" s="63">
        <f t="shared" si="0"/>
        <v>644625</v>
      </c>
      <c r="G26" s="10">
        <v>59.65</v>
      </c>
      <c r="H26" s="9">
        <f t="shared" si="1"/>
        <v>1342125</v>
      </c>
    </row>
    <row r="27" spans="1:11" s="74" customFormat="1">
      <c r="A27" s="71">
        <v>7</v>
      </c>
      <c r="B27" s="72" t="s">
        <v>62</v>
      </c>
      <c r="C27" s="71" t="s">
        <v>61</v>
      </c>
      <c r="D27" s="63">
        <v>22500</v>
      </c>
      <c r="E27" s="62">
        <v>0</v>
      </c>
      <c r="F27" s="63">
        <f>1-471401</f>
        <v>-471400</v>
      </c>
      <c r="G27" s="62">
        <v>26.7</v>
      </c>
      <c r="H27" s="63">
        <v>383000</v>
      </c>
      <c r="I27" s="75"/>
      <c r="J27" s="76"/>
      <c r="K27" s="73"/>
    </row>
    <row r="28" spans="1:11">
      <c r="A28" s="70">
        <v>8</v>
      </c>
      <c r="B28" s="8" t="s">
        <v>8</v>
      </c>
      <c r="C28" s="70" t="s">
        <v>63</v>
      </c>
      <c r="D28" s="9">
        <v>25000</v>
      </c>
      <c r="E28" s="62"/>
      <c r="F28" s="63">
        <f t="shared" si="0"/>
        <v>0</v>
      </c>
      <c r="G28" s="10"/>
      <c r="H28" s="9">
        <f t="shared" si="1"/>
        <v>0</v>
      </c>
    </row>
    <row r="29" spans="1:11">
      <c r="A29" s="70">
        <v>9</v>
      </c>
      <c r="B29" s="15" t="s">
        <v>105</v>
      </c>
      <c r="C29" s="70" t="s">
        <v>63</v>
      </c>
      <c r="D29" s="9">
        <v>5200</v>
      </c>
      <c r="E29" s="63">
        <v>0</v>
      </c>
      <c r="F29" s="63">
        <f t="shared" si="0"/>
        <v>0</v>
      </c>
      <c r="G29" s="9">
        <v>150</v>
      </c>
      <c r="H29" s="9">
        <f t="shared" si="1"/>
        <v>780000</v>
      </c>
    </row>
    <row r="30" spans="1:11">
      <c r="A30" s="70">
        <v>10</v>
      </c>
      <c r="B30" s="15" t="s">
        <v>106</v>
      </c>
      <c r="C30" s="70" t="s">
        <v>63</v>
      </c>
      <c r="D30" s="9">
        <v>10000</v>
      </c>
      <c r="E30" s="63"/>
      <c r="F30" s="63"/>
      <c r="G30" s="9"/>
      <c r="H30" s="9"/>
    </row>
    <row r="31" spans="1:11">
      <c r="A31" s="70">
        <v>11</v>
      </c>
      <c r="B31" s="15" t="s">
        <v>107</v>
      </c>
      <c r="C31" s="70" t="s">
        <v>63</v>
      </c>
      <c r="D31" s="9">
        <v>5000</v>
      </c>
      <c r="E31" s="62"/>
      <c r="F31" s="63"/>
      <c r="G31" s="10"/>
      <c r="H31" s="9"/>
    </row>
    <row r="32" spans="1:11" ht="15">
      <c r="A32" s="83" t="s">
        <v>20</v>
      </c>
      <c r="B32" s="84" t="s">
        <v>48</v>
      </c>
      <c r="C32" s="83"/>
      <c r="D32" s="81"/>
      <c r="E32" s="78"/>
      <c r="F32" s="81">
        <f>F24+F25+F26+F27+F28+F29+F30+F31</f>
        <v>173225</v>
      </c>
      <c r="G32" s="78"/>
      <c r="H32" s="81">
        <f>H24+H25+H26+H27+H28+H29+H30+H31</f>
        <v>32022085</v>
      </c>
      <c r="I32" s="56"/>
    </row>
    <row r="33" spans="1:9" ht="15">
      <c r="A33" s="11">
        <v>12</v>
      </c>
      <c r="B33" s="28" t="s">
        <v>9</v>
      </c>
      <c r="C33" s="29" t="s">
        <v>65</v>
      </c>
      <c r="D33" s="30">
        <v>45000</v>
      </c>
      <c r="E33" s="62"/>
      <c r="F33" s="63"/>
      <c r="G33" s="62"/>
      <c r="H33" s="64"/>
    </row>
    <row r="34" spans="1:9">
      <c r="A34" s="70">
        <v>13</v>
      </c>
      <c r="B34" s="28" t="s">
        <v>64</v>
      </c>
      <c r="C34" s="29" t="s">
        <v>66</v>
      </c>
      <c r="D34" s="30">
        <v>25000</v>
      </c>
      <c r="E34" s="62">
        <v>56.5</v>
      </c>
      <c r="F34" s="63">
        <f>D34*E34</f>
        <v>1412500</v>
      </c>
      <c r="G34" s="10">
        <v>150</v>
      </c>
      <c r="H34" s="9">
        <f>D34*G34</f>
        <v>3750000</v>
      </c>
    </row>
    <row r="35" spans="1:9">
      <c r="A35" s="70">
        <v>14</v>
      </c>
      <c r="B35" s="28" t="s">
        <v>11</v>
      </c>
      <c r="C35" s="29" t="s">
        <v>65</v>
      </c>
      <c r="D35" s="30">
        <v>9500</v>
      </c>
      <c r="E35" s="62">
        <v>67.8</v>
      </c>
      <c r="F35" s="63">
        <f>D35*E35</f>
        <v>644100</v>
      </c>
      <c r="G35" s="10">
        <v>180</v>
      </c>
      <c r="H35" s="9">
        <f>D35*G35</f>
        <v>1710000</v>
      </c>
    </row>
    <row r="36" spans="1:9">
      <c r="A36" s="70">
        <v>15</v>
      </c>
      <c r="B36" s="28" t="s">
        <v>10</v>
      </c>
      <c r="C36" s="29" t="s">
        <v>67</v>
      </c>
      <c r="D36" s="30">
        <v>3500</v>
      </c>
      <c r="E36" s="62"/>
      <c r="F36" s="63"/>
      <c r="G36" s="10"/>
      <c r="H36" s="9"/>
    </row>
    <row r="37" spans="1:9" ht="15">
      <c r="A37" s="83" t="s">
        <v>21</v>
      </c>
      <c r="B37" s="84" t="s">
        <v>49</v>
      </c>
      <c r="C37" s="83"/>
      <c r="D37" s="81"/>
      <c r="E37" s="78"/>
      <c r="F37" s="81">
        <f>F33+F34+F35+F36</f>
        <v>2056600</v>
      </c>
      <c r="G37" s="78"/>
      <c r="H37" s="81">
        <f>H33+H34+H35+H36</f>
        <v>5460000</v>
      </c>
      <c r="I37" s="56"/>
    </row>
    <row r="38" spans="1:9">
      <c r="A38" s="70">
        <v>16</v>
      </c>
      <c r="B38" s="8" t="s">
        <v>12</v>
      </c>
      <c r="C38" s="70" t="s">
        <v>63</v>
      </c>
      <c r="D38" s="9">
        <v>13000</v>
      </c>
      <c r="E38" s="62"/>
      <c r="F38" s="63"/>
      <c r="G38" s="10"/>
      <c r="H38" s="9"/>
    </row>
    <row r="39" spans="1:9">
      <c r="A39" s="70">
        <v>17</v>
      </c>
      <c r="B39" s="8" t="s">
        <v>13</v>
      </c>
      <c r="C39" s="70" t="s">
        <v>63</v>
      </c>
      <c r="D39" s="9">
        <v>10000</v>
      </c>
      <c r="E39" s="62"/>
      <c r="F39" s="63">
        <f>E39*D39</f>
        <v>0</v>
      </c>
      <c r="G39" s="10">
        <v>20</v>
      </c>
      <c r="H39" s="9">
        <f t="shared" ref="H39:H49" si="2">D39*G39</f>
        <v>200000</v>
      </c>
    </row>
    <row r="40" spans="1:9">
      <c r="A40" s="70">
        <v>18</v>
      </c>
      <c r="B40" s="8" t="s">
        <v>68</v>
      </c>
      <c r="C40" s="70" t="s">
        <v>63</v>
      </c>
      <c r="D40" s="9">
        <v>50000</v>
      </c>
      <c r="E40" s="62"/>
      <c r="F40" s="63">
        <f t="shared" ref="F40:F49" si="3">D40*E40</f>
        <v>0</v>
      </c>
      <c r="G40" s="10">
        <v>10</v>
      </c>
      <c r="H40" s="9">
        <f t="shared" si="2"/>
        <v>500000</v>
      </c>
    </row>
    <row r="41" spans="1:9">
      <c r="A41" s="70">
        <v>19</v>
      </c>
      <c r="B41" s="8" t="s">
        <v>108</v>
      </c>
      <c r="C41" s="70" t="s">
        <v>63</v>
      </c>
      <c r="D41" s="9">
        <v>30000</v>
      </c>
      <c r="E41" s="62"/>
      <c r="F41" s="63">
        <f t="shared" si="3"/>
        <v>0</v>
      </c>
      <c r="G41" s="10">
        <v>10</v>
      </c>
      <c r="H41" s="9">
        <f t="shared" si="2"/>
        <v>300000</v>
      </c>
    </row>
    <row r="42" spans="1:9">
      <c r="A42" s="70">
        <v>20</v>
      </c>
      <c r="B42" s="8" t="s">
        <v>109</v>
      </c>
      <c r="C42" s="70" t="s">
        <v>63</v>
      </c>
      <c r="D42" s="9">
        <v>25000</v>
      </c>
      <c r="E42" s="62">
        <v>66</v>
      </c>
      <c r="F42" s="63">
        <f t="shared" si="3"/>
        <v>1650000</v>
      </c>
      <c r="G42" s="10">
        <v>250</v>
      </c>
      <c r="H42" s="9">
        <f t="shared" si="2"/>
        <v>6250000</v>
      </c>
    </row>
    <row r="43" spans="1:9">
      <c r="A43" s="70">
        <v>21</v>
      </c>
      <c r="B43" s="8" t="s">
        <v>69</v>
      </c>
      <c r="C43" s="70" t="s">
        <v>63</v>
      </c>
      <c r="D43" s="9">
        <v>10000</v>
      </c>
      <c r="E43" s="62"/>
      <c r="F43" s="63">
        <f t="shared" si="3"/>
        <v>0</v>
      </c>
      <c r="G43" s="10">
        <v>5</v>
      </c>
      <c r="H43" s="9">
        <f t="shared" si="2"/>
        <v>50000</v>
      </c>
    </row>
    <row r="44" spans="1:9">
      <c r="A44" s="70">
        <v>22</v>
      </c>
      <c r="B44" s="8" t="s">
        <v>70</v>
      </c>
      <c r="C44" s="70" t="s">
        <v>63</v>
      </c>
      <c r="D44" s="9">
        <v>15000</v>
      </c>
      <c r="E44" s="62"/>
      <c r="F44" s="63">
        <f t="shared" si="3"/>
        <v>0</v>
      </c>
      <c r="G44" s="10">
        <v>1</v>
      </c>
      <c r="H44" s="9">
        <f t="shared" si="2"/>
        <v>15000</v>
      </c>
    </row>
    <row r="45" spans="1:9">
      <c r="A45" s="70">
        <v>23</v>
      </c>
      <c r="B45" s="15" t="s">
        <v>110</v>
      </c>
      <c r="C45" s="70" t="s">
        <v>63</v>
      </c>
      <c r="D45" s="9">
        <v>10000</v>
      </c>
      <c r="E45" s="62"/>
      <c r="F45" s="63">
        <f t="shared" si="3"/>
        <v>0</v>
      </c>
      <c r="G45" s="10">
        <v>40</v>
      </c>
      <c r="H45" s="9">
        <f t="shared" si="2"/>
        <v>400000</v>
      </c>
    </row>
    <row r="46" spans="1:9">
      <c r="A46" s="70">
        <v>24</v>
      </c>
      <c r="B46" s="8" t="s">
        <v>111</v>
      </c>
      <c r="C46" s="70" t="s">
        <v>63</v>
      </c>
      <c r="D46" s="9">
        <v>15500</v>
      </c>
      <c r="E46" s="62">
        <v>0</v>
      </c>
      <c r="F46" s="63">
        <f t="shared" si="3"/>
        <v>0</v>
      </c>
      <c r="G46" s="10">
        <v>0</v>
      </c>
      <c r="H46" s="9">
        <f t="shared" si="2"/>
        <v>0</v>
      </c>
    </row>
    <row r="47" spans="1:9">
      <c r="A47" s="70">
        <v>25</v>
      </c>
      <c r="B47" s="8" t="s">
        <v>71</v>
      </c>
      <c r="C47" s="70" t="s">
        <v>63</v>
      </c>
      <c r="D47" s="9">
        <v>10000</v>
      </c>
      <c r="E47" s="62">
        <v>0</v>
      </c>
      <c r="F47" s="63">
        <f t="shared" si="3"/>
        <v>0</v>
      </c>
      <c r="G47" s="10">
        <v>1</v>
      </c>
      <c r="H47" s="9">
        <f t="shared" si="2"/>
        <v>10000</v>
      </c>
    </row>
    <row r="48" spans="1:9">
      <c r="A48" s="70">
        <v>26</v>
      </c>
      <c r="B48" s="31" t="s">
        <v>72</v>
      </c>
      <c r="C48" s="70" t="s">
        <v>63</v>
      </c>
      <c r="D48" s="9">
        <v>10000</v>
      </c>
      <c r="E48" s="62">
        <v>0</v>
      </c>
      <c r="F48" s="63">
        <f t="shared" si="3"/>
        <v>0</v>
      </c>
      <c r="G48" s="10">
        <v>0</v>
      </c>
      <c r="H48" s="9">
        <f t="shared" si="2"/>
        <v>0</v>
      </c>
    </row>
    <row r="49" spans="1:10">
      <c r="A49" s="70">
        <v>27</v>
      </c>
      <c r="B49" s="24" t="s">
        <v>112</v>
      </c>
      <c r="C49" s="70" t="s">
        <v>63</v>
      </c>
      <c r="D49" s="9">
        <v>15500</v>
      </c>
      <c r="E49" s="62">
        <v>0</v>
      </c>
      <c r="F49" s="63">
        <f t="shared" si="3"/>
        <v>0</v>
      </c>
      <c r="G49" s="10">
        <v>0</v>
      </c>
      <c r="H49" s="9">
        <f t="shared" si="2"/>
        <v>0</v>
      </c>
    </row>
    <row r="50" spans="1:10" ht="15">
      <c r="A50" s="83" t="s">
        <v>22</v>
      </c>
      <c r="B50" s="84" t="s">
        <v>50</v>
      </c>
      <c r="C50" s="83"/>
      <c r="D50" s="81"/>
      <c r="E50" s="78"/>
      <c r="F50" s="81">
        <f>F38+F39+F40+F41+F42+F43+F44+F45+F46+F47+F48+F49-580000</f>
        <v>1070000</v>
      </c>
      <c r="G50" s="78"/>
      <c r="H50" s="81">
        <f>H38+H39+H40+H41+H42+H43+H44+H45+H46+H47+H48+H49-580000</f>
        <v>7145000</v>
      </c>
      <c r="I50" s="56"/>
      <c r="J50" s="56"/>
    </row>
    <row r="51" spans="1:10" ht="15">
      <c r="A51" s="83" t="s">
        <v>27</v>
      </c>
      <c r="B51" s="84" t="s">
        <v>23</v>
      </c>
      <c r="C51" s="83"/>
      <c r="D51" s="81"/>
      <c r="E51" s="78"/>
      <c r="F51" s="81">
        <f>F32+F37+F50</f>
        <v>3299825</v>
      </c>
      <c r="G51" s="78"/>
      <c r="H51" s="81">
        <f>H32+H37+H50</f>
        <v>44627085</v>
      </c>
      <c r="I51" s="56"/>
    </row>
    <row r="52" spans="1:10">
      <c r="A52" s="70">
        <v>28</v>
      </c>
      <c r="B52" s="8" t="s">
        <v>14</v>
      </c>
      <c r="C52" s="70" t="s">
        <v>73</v>
      </c>
      <c r="D52" s="25">
        <v>50315.171999999999</v>
      </c>
      <c r="E52" s="62"/>
      <c r="F52" s="63">
        <f>D52*E52</f>
        <v>0</v>
      </c>
      <c r="G52" s="10">
        <v>21.6</v>
      </c>
      <c r="H52" s="9">
        <f>D52*G52</f>
        <v>1086807.7152</v>
      </c>
    </row>
    <row r="53" spans="1:10">
      <c r="A53" s="70">
        <v>29</v>
      </c>
      <c r="B53" s="8" t="s">
        <v>15</v>
      </c>
      <c r="C53" s="70" t="s">
        <v>73</v>
      </c>
      <c r="D53" s="25">
        <v>68989.759999999995</v>
      </c>
      <c r="E53" s="62"/>
      <c r="F53" s="63"/>
      <c r="G53" s="10"/>
      <c r="H53" s="9"/>
    </row>
    <row r="54" spans="1:10">
      <c r="A54" s="70">
        <v>30</v>
      </c>
      <c r="B54" s="8" t="s">
        <v>4</v>
      </c>
      <c r="C54" s="70" t="s">
        <v>73</v>
      </c>
      <c r="D54" s="27">
        <v>1450000</v>
      </c>
      <c r="E54" s="62"/>
      <c r="F54" s="63">
        <f>D54*E54</f>
        <v>0</v>
      </c>
      <c r="G54" s="10">
        <v>15.6</v>
      </c>
      <c r="H54" s="9">
        <f>D54*G54</f>
        <v>22620000</v>
      </c>
    </row>
    <row r="55" spans="1:10">
      <c r="A55" s="70">
        <v>31</v>
      </c>
      <c r="B55" s="16" t="s">
        <v>113</v>
      </c>
      <c r="C55" s="70" t="s">
        <v>114</v>
      </c>
      <c r="D55" s="27">
        <v>35000</v>
      </c>
      <c r="E55" s="62"/>
      <c r="F55" s="63"/>
      <c r="G55" s="10"/>
      <c r="H55" s="9"/>
    </row>
    <row r="56" spans="1:10">
      <c r="A56" s="70">
        <v>32</v>
      </c>
      <c r="B56" s="15" t="s">
        <v>16</v>
      </c>
      <c r="C56" s="17" t="s">
        <v>115</v>
      </c>
      <c r="D56" s="26">
        <v>17500</v>
      </c>
      <c r="E56" s="62">
        <v>630</v>
      </c>
      <c r="F56" s="63">
        <f>D56*E56</f>
        <v>11025000</v>
      </c>
      <c r="G56" s="10">
        <v>2230</v>
      </c>
      <c r="H56" s="9">
        <f>D56*G56</f>
        <v>39025000</v>
      </c>
    </row>
    <row r="57" spans="1:10" ht="15">
      <c r="A57" s="83" t="s">
        <v>28</v>
      </c>
      <c r="B57" s="84" t="s">
        <v>0</v>
      </c>
      <c r="C57" s="86"/>
      <c r="D57" s="81"/>
      <c r="E57" s="78"/>
      <c r="F57" s="81">
        <f>F52+F53+F54+F55+F56</f>
        <v>11025000</v>
      </c>
      <c r="G57" s="78"/>
      <c r="H57" s="81">
        <f>H52+H53+H54+H55+H56</f>
        <v>62731807.7152</v>
      </c>
      <c r="I57" s="56"/>
    </row>
    <row r="58" spans="1:10">
      <c r="A58" s="70">
        <v>33</v>
      </c>
      <c r="B58" s="15" t="s">
        <v>25</v>
      </c>
      <c r="C58" s="70" t="s">
        <v>74</v>
      </c>
      <c r="D58" s="9">
        <v>1500</v>
      </c>
      <c r="E58" s="62">
        <v>1800</v>
      </c>
      <c r="F58" s="63">
        <f>D58*E58</f>
        <v>2700000</v>
      </c>
      <c r="G58" s="10">
        <v>6300</v>
      </c>
      <c r="H58" s="9">
        <f>D58*G58</f>
        <v>9450000</v>
      </c>
    </row>
    <row r="59" spans="1:10">
      <c r="A59" s="70">
        <v>34</v>
      </c>
      <c r="B59" s="8" t="s">
        <v>24</v>
      </c>
      <c r="C59" s="70" t="s">
        <v>74</v>
      </c>
      <c r="D59" s="9">
        <v>1300</v>
      </c>
      <c r="E59" s="62">
        <v>1500</v>
      </c>
      <c r="F59" s="63">
        <f t="shared" ref="F59:F60" si="4">D59*E59</f>
        <v>1950000</v>
      </c>
      <c r="G59" s="10">
        <v>6500</v>
      </c>
      <c r="H59" s="9">
        <f t="shared" ref="H59:H60" si="5">D59*G59</f>
        <v>8450000</v>
      </c>
    </row>
    <row r="60" spans="1:10">
      <c r="A60" s="70">
        <v>35</v>
      </c>
      <c r="B60" s="8" t="s">
        <v>26</v>
      </c>
      <c r="C60" s="70" t="s">
        <v>74</v>
      </c>
      <c r="D60" s="9">
        <v>1900</v>
      </c>
      <c r="E60" s="62"/>
      <c r="F60" s="63">
        <f t="shared" si="4"/>
        <v>0</v>
      </c>
      <c r="G60" s="10">
        <v>500</v>
      </c>
      <c r="H60" s="9">
        <f t="shared" si="5"/>
        <v>950000</v>
      </c>
    </row>
    <row r="61" spans="1:10" ht="15">
      <c r="A61" s="83" t="s">
        <v>29</v>
      </c>
      <c r="B61" s="84" t="s">
        <v>52</v>
      </c>
      <c r="C61" s="83"/>
      <c r="D61" s="81"/>
      <c r="E61" s="80"/>
      <c r="F61" s="81">
        <f>F58+F59+F60</f>
        <v>4650000</v>
      </c>
      <c r="G61" s="80"/>
      <c r="H61" s="81">
        <f>H58+H59+H60</f>
        <v>18850000</v>
      </c>
      <c r="I61" s="56"/>
    </row>
    <row r="62" spans="1:10">
      <c r="A62" s="70">
        <v>36</v>
      </c>
      <c r="B62" s="8" t="s">
        <v>116</v>
      </c>
      <c r="C62" s="70" t="s">
        <v>61</v>
      </c>
      <c r="D62" s="9">
        <v>15000</v>
      </c>
      <c r="E62" s="63"/>
      <c r="F62" s="63"/>
      <c r="G62" s="9"/>
      <c r="H62" s="9"/>
    </row>
    <row r="63" spans="1:10">
      <c r="A63" s="70">
        <v>37</v>
      </c>
      <c r="B63" s="8" t="s">
        <v>117</v>
      </c>
      <c r="C63" s="70" t="s">
        <v>61</v>
      </c>
      <c r="D63" s="9">
        <v>10000</v>
      </c>
      <c r="E63" s="62"/>
      <c r="F63" s="62"/>
      <c r="G63" s="10"/>
      <c r="H63" s="10"/>
    </row>
    <row r="64" spans="1:10">
      <c r="A64" s="70">
        <v>38</v>
      </c>
      <c r="B64" s="15" t="s">
        <v>118</v>
      </c>
      <c r="C64" s="70" t="s">
        <v>61</v>
      </c>
      <c r="D64" s="9">
        <v>13000</v>
      </c>
      <c r="E64" s="62">
        <v>200</v>
      </c>
      <c r="F64" s="63">
        <f>D64*E64</f>
        <v>2600000</v>
      </c>
      <c r="G64" s="10">
        <v>200</v>
      </c>
      <c r="H64" s="9">
        <f>D64*G64</f>
        <v>2600000</v>
      </c>
    </row>
    <row r="65" spans="1:10">
      <c r="A65" s="70">
        <v>39</v>
      </c>
      <c r="B65" s="15" t="s">
        <v>119</v>
      </c>
      <c r="C65" s="70" t="s">
        <v>61</v>
      </c>
      <c r="D65" s="9">
        <v>10000</v>
      </c>
      <c r="E65" s="62">
        <v>0</v>
      </c>
      <c r="F65" s="63">
        <f t="shared" ref="F65:F67" si="6">D65*E65</f>
        <v>0</v>
      </c>
      <c r="G65" s="10">
        <v>0</v>
      </c>
      <c r="H65" s="9">
        <f t="shared" ref="H65:H67" si="7">D65*G65</f>
        <v>0</v>
      </c>
    </row>
    <row r="66" spans="1:10">
      <c r="A66" s="70">
        <v>40</v>
      </c>
      <c r="B66" s="15" t="s">
        <v>120</v>
      </c>
      <c r="C66" s="70" t="s">
        <v>61</v>
      </c>
      <c r="D66" s="9">
        <v>400000</v>
      </c>
      <c r="E66" s="62">
        <v>15</v>
      </c>
      <c r="F66" s="63">
        <f t="shared" si="6"/>
        <v>6000000</v>
      </c>
      <c r="G66" s="10">
        <v>15</v>
      </c>
      <c r="H66" s="9">
        <f t="shared" si="7"/>
        <v>6000000</v>
      </c>
    </row>
    <row r="67" spans="1:10">
      <c r="A67" s="70">
        <v>41</v>
      </c>
      <c r="B67" s="15" t="s">
        <v>121</v>
      </c>
      <c r="C67" s="70" t="s">
        <v>61</v>
      </c>
      <c r="D67" s="9">
        <v>1000000</v>
      </c>
      <c r="E67" s="62">
        <v>15</v>
      </c>
      <c r="F67" s="63">
        <f t="shared" si="6"/>
        <v>15000000</v>
      </c>
      <c r="G67" s="10">
        <v>15</v>
      </c>
      <c r="H67" s="9">
        <f t="shared" si="7"/>
        <v>15000000</v>
      </c>
    </row>
    <row r="68" spans="1:10" ht="15">
      <c r="A68" s="83" t="s">
        <v>30</v>
      </c>
      <c r="B68" s="84" t="s">
        <v>51</v>
      </c>
      <c r="C68" s="83"/>
      <c r="D68" s="81"/>
      <c r="E68" s="78"/>
      <c r="F68" s="81">
        <f>F64+F65+F66+F67</f>
        <v>23600000</v>
      </c>
      <c r="G68" s="78"/>
      <c r="H68" s="81">
        <f>H64+H65+H66+H67</f>
        <v>23600000</v>
      </c>
    </row>
    <row r="69" spans="1:10" ht="15">
      <c r="A69" s="83" t="s">
        <v>31</v>
      </c>
      <c r="B69" s="84" t="s">
        <v>32</v>
      </c>
      <c r="C69" s="83"/>
      <c r="D69" s="81"/>
      <c r="E69" s="78"/>
      <c r="F69" s="82">
        <f>F51+F57+F61+F68</f>
        <v>42574825</v>
      </c>
      <c r="G69" s="82"/>
      <c r="H69" s="82">
        <f>H51+H57+H61+H68</f>
        <v>149808892.71520001</v>
      </c>
      <c r="I69" s="55"/>
      <c r="J69" s="55"/>
    </row>
    <row r="70" spans="1:10">
      <c r="A70" s="70">
        <v>42</v>
      </c>
      <c r="B70" s="15" t="s">
        <v>75</v>
      </c>
      <c r="C70" s="70" t="s">
        <v>63</v>
      </c>
      <c r="D70" s="9">
        <v>28028.091236719039</v>
      </c>
      <c r="E70" s="62"/>
      <c r="F70" s="77">
        <f>D70*E70</f>
        <v>0</v>
      </c>
      <c r="G70" s="10">
        <v>15</v>
      </c>
      <c r="H70" s="25">
        <f>D70*G70</f>
        <v>420421.36855078558</v>
      </c>
    </row>
    <row r="71" spans="1:10">
      <c r="A71" s="70">
        <v>43</v>
      </c>
      <c r="B71" s="8" t="s">
        <v>76</v>
      </c>
      <c r="C71" s="70" t="s">
        <v>63</v>
      </c>
      <c r="D71" s="9">
        <v>1800</v>
      </c>
      <c r="E71" s="62"/>
      <c r="F71" s="77">
        <f t="shared" ref="F71:F82" si="8">D71*E71</f>
        <v>0</v>
      </c>
      <c r="G71" s="10"/>
      <c r="H71" s="25">
        <f t="shared" ref="H71:H82" si="9">D71*G71</f>
        <v>0</v>
      </c>
    </row>
    <row r="72" spans="1:10">
      <c r="A72" s="70">
        <v>44</v>
      </c>
      <c r="B72" s="8" t="s">
        <v>77</v>
      </c>
      <c r="C72" s="70" t="s">
        <v>63</v>
      </c>
      <c r="D72" s="9">
        <v>20255.099999999999</v>
      </c>
      <c r="E72" s="62"/>
      <c r="F72" s="77">
        <f t="shared" si="8"/>
        <v>0</v>
      </c>
      <c r="G72" s="10">
        <v>184</v>
      </c>
      <c r="H72" s="25">
        <f t="shared" si="9"/>
        <v>3726938.4</v>
      </c>
    </row>
    <row r="73" spans="1:10">
      <c r="A73" s="70">
        <v>45</v>
      </c>
      <c r="B73" s="8" t="s">
        <v>78</v>
      </c>
      <c r="C73" s="70" t="s">
        <v>63</v>
      </c>
      <c r="D73" s="9">
        <v>28600</v>
      </c>
      <c r="E73" s="62"/>
      <c r="F73" s="77">
        <f t="shared" si="8"/>
        <v>0</v>
      </c>
      <c r="G73" s="10">
        <v>40</v>
      </c>
      <c r="H73" s="25">
        <f t="shared" si="9"/>
        <v>1144000</v>
      </c>
    </row>
    <row r="74" spans="1:10">
      <c r="A74" s="70">
        <v>46</v>
      </c>
      <c r="B74" s="8" t="s">
        <v>79</v>
      </c>
      <c r="C74" s="70" t="s">
        <v>63</v>
      </c>
      <c r="D74" s="9">
        <v>45480</v>
      </c>
      <c r="E74" s="62"/>
      <c r="F74" s="77">
        <f t="shared" si="8"/>
        <v>0</v>
      </c>
      <c r="G74" s="10">
        <v>1</v>
      </c>
      <c r="H74" s="25">
        <f t="shared" si="9"/>
        <v>45480</v>
      </c>
    </row>
    <row r="75" spans="1:10">
      <c r="A75" s="70">
        <v>47</v>
      </c>
      <c r="B75" s="8" t="s">
        <v>80</v>
      </c>
      <c r="C75" s="70" t="s">
        <v>63</v>
      </c>
      <c r="D75" s="9">
        <v>16000</v>
      </c>
      <c r="E75" s="62"/>
      <c r="F75" s="77">
        <f t="shared" si="8"/>
        <v>0</v>
      </c>
      <c r="G75" s="10">
        <v>120</v>
      </c>
      <c r="H75" s="25">
        <f t="shared" si="9"/>
        <v>1920000</v>
      </c>
    </row>
    <row r="76" spans="1:10">
      <c r="A76" s="70">
        <v>48</v>
      </c>
      <c r="B76" s="8" t="s">
        <v>122</v>
      </c>
      <c r="C76" s="70" t="s">
        <v>63</v>
      </c>
      <c r="D76" s="9">
        <v>150000</v>
      </c>
      <c r="E76" s="62"/>
      <c r="F76" s="77">
        <f t="shared" si="8"/>
        <v>0</v>
      </c>
      <c r="G76" s="10"/>
      <c r="H76" s="25">
        <f t="shared" si="9"/>
        <v>0</v>
      </c>
    </row>
    <row r="77" spans="1:10">
      <c r="A77" s="70">
        <v>49</v>
      </c>
      <c r="B77" s="8" t="s">
        <v>81</v>
      </c>
      <c r="C77" s="70" t="s">
        <v>63</v>
      </c>
      <c r="D77" s="9">
        <v>2000000</v>
      </c>
      <c r="E77" s="62"/>
      <c r="F77" s="77">
        <f t="shared" si="8"/>
        <v>0</v>
      </c>
      <c r="G77" s="10"/>
      <c r="H77" s="25">
        <f t="shared" si="9"/>
        <v>0</v>
      </c>
    </row>
    <row r="78" spans="1:10">
      <c r="A78" s="70">
        <v>50</v>
      </c>
      <c r="B78" s="8" t="s">
        <v>82</v>
      </c>
      <c r="C78" s="70" t="s">
        <v>63</v>
      </c>
      <c r="D78" s="9">
        <v>180000</v>
      </c>
      <c r="E78" s="62"/>
      <c r="F78" s="77">
        <f t="shared" si="8"/>
        <v>0</v>
      </c>
      <c r="G78" s="10">
        <v>1</v>
      </c>
      <c r="H78" s="25">
        <f t="shared" si="9"/>
        <v>180000</v>
      </c>
    </row>
    <row r="79" spans="1:10">
      <c r="A79" s="70">
        <v>51</v>
      </c>
      <c r="B79" s="15" t="s">
        <v>83</v>
      </c>
      <c r="C79" s="70" t="s">
        <v>63</v>
      </c>
      <c r="D79" s="9">
        <v>150000</v>
      </c>
      <c r="E79" s="62"/>
      <c r="F79" s="77">
        <f t="shared" si="8"/>
        <v>0</v>
      </c>
      <c r="G79" s="10"/>
      <c r="H79" s="25">
        <f t="shared" si="9"/>
        <v>0</v>
      </c>
    </row>
    <row r="80" spans="1:10">
      <c r="A80" s="70">
        <v>52</v>
      </c>
      <c r="B80" s="15" t="s">
        <v>84</v>
      </c>
      <c r="C80" s="70" t="s">
        <v>63</v>
      </c>
      <c r="D80" s="9">
        <v>6000</v>
      </c>
      <c r="E80" s="62"/>
      <c r="F80" s="77">
        <f t="shared" si="8"/>
        <v>0</v>
      </c>
      <c r="G80" s="10">
        <v>180</v>
      </c>
      <c r="H80" s="25">
        <f t="shared" si="9"/>
        <v>1080000</v>
      </c>
    </row>
    <row r="81" spans="1:10">
      <c r="A81" s="70">
        <v>53</v>
      </c>
      <c r="B81" s="15" t="s">
        <v>123</v>
      </c>
      <c r="C81" s="70" t="s">
        <v>63</v>
      </c>
      <c r="D81" s="9">
        <v>1400</v>
      </c>
      <c r="E81" s="62"/>
      <c r="F81" s="77">
        <f t="shared" si="8"/>
        <v>0</v>
      </c>
      <c r="G81" s="10">
        <v>5</v>
      </c>
      <c r="H81" s="25">
        <f t="shared" si="9"/>
        <v>7000</v>
      </c>
    </row>
    <row r="82" spans="1:10">
      <c r="A82" s="70">
        <v>54</v>
      </c>
      <c r="B82" s="8" t="s">
        <v>124</v>
      </c>
      <c r="C82" s="70" t="s">
        <v>63</v>
      </c>
      <c r="D82" s="9">
        <v>12500</v>
      </c>
      <c r="E82" s="62"/>
      <c r="F82" s="77">
        <f t="shared" si="8"/>
        <v>0</v>
      </c>
      <c r="G82" s="10">
        <v>40</v>
      </c>
      <c r="H82" s="25">
        <f t="shared" si="9"/>
        <v>500000</v>
      </c>
    </row>
    <row r="83" spans="1:10" ht="14.25" customHeight="1">
      <c r="A83" s="83" t="s">
        <v>33</v>
      </c>
      <c r="B83" s="85" t="s">
        <v>53</v>
      </c>
      <c r="C83" s="83"/>
      <c r="D83" s="81"/>
      <c r="E83" s="78"/>
      <c r="F83" s="79">
        <f>F70+F71+F72+F73+F74+F75+F76+F77+F78+F79+F80+F81+F82</f>
        <v>0</v>
      </c>
      <c r="G83" s="78"/>
      <c r="H83" s="79">
        <f>H70+H71+H72+H73+H74+H75+H76+H77+H78+H79+H80+H81+H82</f>
        <v>9023839.7685507853</v>
      </c>
    </row>
    <row r="84" spans="1:10">
      <c r="A84" s="70">
        <v>55</v>
      </c>
      <c r="B84" s="8" t="s">
        <v>17</v>
      </c>
      <c r="C84" s="70" t="s">
        <v>86</v>
      </c>
      <c r="D84" s="9">
        <v>1500000</v>
      </c>
      <c r="E84" s="62">
        <v>1</v>
      </c>
      <c r="F84" s="77">
        <f>D84*E84</f>
        <v>1500000</v>
      </c>
      <c r="G84" s="10">
        <v>7</v>
      </c>
      <c r="H84" s="25">
        <f>D84*G84</f>
        <v>10500000</v>
      </c>
    </row>
    <row r="85" spans="1:10">
      <c r="A85" s="70">
        <v>56</v>
      </c>
      <c r="B85" s="8" t="s">
        <v>125</v>
      </c>
      <c r="C85" s="70" t="s">
        <v>87</v>
      </c>
      <c r="D85" s="9">
        <v>0</v>
      </c>
      <c r="E85" s="62"/>
      <c r="F85" s="63"/>
      <c r="G85" s="10"/>
      <c r="H85" s="9"/>
    </row>
    <row r="86" spans="1:10">
      <c r="A86" s="70">
        <v>57</v>
      </c>
      <c r="B86" s="8" t="s">
        <v>126</v>
      </c>
      <c r="C86" s="70" t="s">
        <v>85</v>
      </c>
      <c r="D86" s="9">
        <v>1200000</v>
      </c>
      <c r="E86" s="62">
        <v>1</v>
      </c>
      <c r="F86" s="77">
        <f>D86*E86</f>
        <v>1200000</v>
      </c>
      <c r="G86" s="10">
        <v>1</v>
      </c>
      <c r="H86" s="25">
        <f>D86*G86</f>
        <v>1200000</v>
      </c>
    </row>
    <row r="87" spans="1:10">
      <c r="A87" s="70">
        <v>58</v>
      </c>
      <c r="B87" s="8" t="s">
        <v>88</v>
      </c>
      <c r="C87" s="70" t="s">
        <v>89</v>
      </c>
      <c r="D87" s="9">
        <v>200000</v>
      </c>
      <c r="E87" s="62"/>
      <c r="F87" s="62"/>
      <c r="G87" s="10"/>
      <c r="H87" s="10"/>
    </row>
    <row r="88" spans="1:10">
      <c r="A88" s="70">
        <v>59</v>
      </c>
      <c r="B88" s="8" t="s">
        <v>127</v>
      </c>
      <c r="C88" s="70" t="s">
        <v>114</v>
      </c>
      <c r="D88" s="9">
        <v>500000</v>
      </c>
      <c r="E88" s="62"/>
      <c r="F88" s="62"/>
      <c r="G88" s="10"/>
      <c r="H88" s="10"/>
    </row>
    <row r="89" spans="1:10" ht="15">
      <c r="A89" s="83" t="s">
        <v>34</v>
      </c>
      <c r="B89" s="84" t="s">
        <v>54</v>
      </c>
      <c r="C89" s="83"/>
      <c r="D89" s="81"/>
      <c r="E89" s="78"/>
      <c r="F89" s="81">
        <f>SUM(F84:F87)</f>
        <v>2700000</v>
      </c>
      <c r="G89" s="78"/>
      <c r="H89" s="81">
        <f>SUM(H84:H87)</f>
        <v>11700000</v>
      </c>
    </row>
    <row r="90" spans="1:10" ht="15">
      <c r="A90" s="83" t="s">
        <v>35</v>
      </c>
      <c r="B90" s="84" t="s">
        <v>90</v>
      </c>
      <c r="C90" s="83"/>
      <c r="D90" s="81"/>
      <c r="E90" s="78"/>
      <c r="F90" s="81">
        <f>F83+F89</f>
        <v>2700000</v>
      </c>
      <c r="G90" s="78"/>
      <c r="H90" s="81">
        <f>H89+H83</f>
        <v>20723839.768550783</v>
      </c>
      <c r="I90" s="56"/>
    </row>
    <row r="91" spans="1:10" ht="15">
      <c r="A91" s="83" t="s">
        <v>36</v>
      </c>
      <c r="B91" s="84" t="s">
        <v>91</v>
      </c>
      <c r="C91" s="83"/>
      <c r="D91" s="81"/>
      <c r="E91" s="78"/>
      <c r="F91" s="81">
        <f>F90+F69</f>
        <v>45274825</v>
      </c>
      <c r="G91" s="78"/>
      <c r="H91" s="81">
        <f>H90+H69</f>
        <v>170532732.48375079</v>
      </c>
      <c r="I91" s="56"/>
    </row>
    <row r="92" spans="1:10" ht="15">
      <c r="A92" s="83" t="s">
        <v>37</v>
      </c>
      <c r="B92" s="84" t="s">
        <v>18</v>
      </c>
      <c r="C92" s="83"/>
      <c r="D92" s="81"/>
      <c r="E92" s="78"/>
      <c r="F92" s="81">
        <f>F91*0.1</f>
        <v>4527482.5</v>
      </c>
      <c r="G92" s="78"/>
      <c r="H92" s="81">
        <f>H91*0.1</f>
        <v>17053273.248375081</v>
      </c>
    </row>
    <row r="93" spans="1:10" ht="15">
      <c r="A93" s="83" t="s">
        <v>38</v>
      </c>
      <c r="B93" s="84" t="s">
        <v>92</v>
      </c>
      <c r="C93" s="83"/>
      <c r="D93" s="81"/>
      <c r="E93" s="78"/>
      <c r="F93" s="81">
        <f>F91+F92</f>
        <v>49802307.5</v>
      </c>
      <c r="G93" s="78"/>
      <c r="H93" s="81">
        <f>H91+H92</f>
        <v>187586005.73212588</v>
      </c>
      <c r="I93" s="56"/>
      <c r="J93" s="56"/>
    </row>
    <row r="94" spans="1:10" ht="15">
      <c r="B94" s="3" t="s">
        <v>5</v>
      </c>
      <c r="C94"/>
      <c r="D94"/>
      <c r="E94"/>
      <c r="F94"/>
      <c r="G94"/>
    </row>
    <row r="95" spans="1:10">
      <c r="B95" t="s">
        <v>93</v>
      </c>
      <c r="C95"/>
      <c r="D95"/>
      <c r="E95"/>
      <c r="F95" s="128" t="s">
        <v>95</v>
      </c>
      <c r="G95" s="128"/>
    </row>
    <row r="96" spans="1:10">
      <c r="B96"/>
      <c r="C96"/>
      <c r="D96"/>
      <c r="E96"/>
      <c r="F96"/>
      <c r="G96"/>
    </row>
    <row r="97" spans="2:7" s="2" customFormat="1">
      <c r="B97" t="s">
        <v>99</v>
      </c>
      <c r="C97"/>
      <c r="D97"/>
      <c r="E97"/>
      <c r="F97" s="128" t="s">
        <v>131</v>
      </c>
      <c r="G97" s="128"/>
    </row>
    <row r="98" spans="2:7" s="2" customFormat="1">
      <c r="B98"/>
      <c r="C98"/>
      <c r="D98"/>
      <c r="E98"/>
      <c r="F98"/>
      <c r="G98"/>
    </row>
    <row r="99" spans="2:7" s="2" customFormat="1">
      <c r="B99" s="37" t="s">
        <v>94</v>
      </c>
      <c r="C99"/>
      <c r="D99"/>
      <c r="E99"/>
      <c r="F99" s="66" t="s">
        <v>96</v>
      </c>
      <c r="G99" s="66"/>
    </row>
    <row r="100" spans="2:7" s="2" customFormat="1" ht="15">
      <c r="B100" s="3" t="s">
        <v>1</v>
      </c>
      <c r="C100"/>
      <c r="D100"/>
      <c r="E100"/>
      <c r="F100"/>
      <c r="G100"/>
    </row>
    <row r="101" spans="2:7" s="2" customFormat="1">
      <c r="B101" t="s">
        <v>46</v>
      </c>
      <c r="C101"/>
      <c r="D101"/>
      <c r="E101"/>
      <c r="F101" t="s">
        <v>129</v>
      </c>
      <c r="G101"/>
    </row>
    <row r="102" spans="2:7" s="2" customFormat="1" ht="15">
      <c r="B102" s="3" t="s">
        <v>2</v>
      </c>
      <c r="C102"/>
      <c r="D102"/>
      <c r="E102"/>
      <c r="F102"/>
      <c r="G102"/>
    </row>
    <row r="103" spans="2:7" s="2" customFormat="1">
      <c r="B103" t="s">
        <v>44</v>
      </c>
      <c r="C103"/>
      <c r="D103"/>
      <c r="E103"/>
      <c r="F103" s="39" t="s">
        <v>130</v>
      </c>
      <c r="G103" s="39"/>
    </row>
    <row r="104" spans="2:7" s="2" customFormat="1">
      <c r="B104"/>
      <c r="C104"/>
      <c r="D104"/>
      <c r="E104"/>
      <c r="F104"/>
      <c r="G104"/>
    </row>
    <row r="105" spans="2:7" s="2" customFormat="1">
      <c r="B105" t="s">
        <v>45</v>
      </c>
      <c r="C105"/>
      <c r="D105"/>
      <c r="E105"/>
      <c r="F105" t="s">
        <v>128</v>
      </c>
      <c r="G105"/>
    </row>
  </sheetData>
  <mergeCells count="15"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  <mergeCell ref="A13:H13"/>
    <mergeCell ref="A2:H2"/>
    <mergeCell ref="A3:H3"/>
    <mergeCell ref="A4:H4"/>
    <mergeCell ref="B8:H8"/>
    <mergeCell ref="B10:H10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81E84-48FC-45B6-877E-BEAF7E5431AF}">
  <dimension ref="A2:M105"/>
  <sheetViews>
    <sheetView topLeftCell="A22" zoomScale="85" zoomScaleNormal="85" workbookViewId="0">
      <selection activeCell="H51" sqref="H51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0" width="11.625" style="2" bestFit="1" customWidth="1"/>
    <col min="11" max="12" width="14" style="2" bestFit="1" customWidth="1"/>
    <col min="13" max="13" width="15.5" style="2" customWidth="1"/>
    <col min="14" max="16384" width="9" style="2"/>
  </cols>
  <sheetData>
    <row r="2" spans="1:8">
      <c r="A2" s="130" t="s">
        <v>55</v>
      </c>
      <c r="B2" s="130"/>
      <c r="C2" s="130"/>
      <c r="D2" s="130"/>
      <c r="E2" s="130"/>
      <c r="F2" s="130"/>
      <c r="G2" s="130"/>
      <c r="H2" s="130"/>
    </row>
    <row r="3" spans="1:8">
      <c r="A3" s="130" t="s">
        <v>56</v>
      </c>
      <c r="B3" s="130"/>
      <c r="C3" s="130"/>
      <c r="D3" s="130"/>
      <c r="E3" s="130"/>
      <c r="F3" s="130"/>
      <c r="G3" s="130"/>
      <c r="H3" s="130"/>
    </row>
    <row r="4" spans="1:8">
      <c r="A4" s="130" t="s">
        <v>144</v>
      </c>
      <c r="B4" s="130"/>
      <c r="C4" s="130"/>
      <c r="D4" s="130"/>
      <c r="E4" s="130"/>
      <c r="F4" s="130"/>
      <c r="G4" s="130"/>
      <c r="H4" s="130"/>
    </row>
    <row r="8" spans="1:8" ht="15">
      <c r="B8" s="129" t="s">
        <v>58</v>
      </c>
      <c r="C8" s="129"/>
      <c r="D8" s="129"/>
      <c r="E8" s="129"/>
      <c r="F8" s="129"/>
      <c r="G8" s="129"/>
      <c r="H8" s="129"/>
    </row>
    <row r="9" spans="1:8" ht="15">
      <c r="B9" s="3"/>
      <c r="C9" s="3"/>
      <c r="D9" s="3"/>
      <c r="E9" s="3"/>
      <c r="F9" s="3"/>
    </row>
    <row r="10" spans="1:8" ht="15">
      <c r="B10" s="129" t="s">
        <v>97</v>
      </c>
      <c r="C10" s="129"/>
      <c r="D10" s="129"/>
      <c r="E10" s="129"/>
      <c r="F10" s="129"/>
      <c r="G10" s="129"/>
      <c r="H10" s="129"/>
    </row>
    <row r="11" spans="1:8" ht="15">
      <c r="B11" s="88"/>
      <c r="C11" s="88"/>
      <c r="D11" s="88"/>
      <c r="E11" s="88"/>
      <c r="F11" s="88"/>
    </row>
    <row r="12" spans="1:8" ht="15">
      <c r="B12" s="88"/>
      <c r="C12" s="88"/>
      <c r="D12" s="88"/>
      <c r="E12" s="88"/>
      <c r="F12" s="88"/>
    </row>
    <row r="13" spans="1:8">
      <c r="A13" s="130" t="s">
        <v>139</v>
      </c>
      <c r="B13" s="130"/>
      <c r="C13" s="130"/>
      <c r="D13" s="130"/>
      <c r="E13" s="130"/>
      <c r="F13" s="130"/>
      <c r="G13" s="130"/>
      <c r="H13" s="130"/>
    </row>
    <row r="14" spans="1:8">
      <c r="A14" s="89"/>
      <c r="B14" s="89"/>
      <c r="C14" s="89"/>
      <c r="D14" s="89"/>
      <c r="E14" s="89"/>
      <c r="F14" s="89"/>
      <c r="G14" s="89"/>
      <c r="H14" s="89"/>
    </row>
    <row r="15" spans="1:8">
      <c r="A15" s="130" t="s">
        <v>98</v>
      </c>
      <c r="B15" s="130"/>
      <c r="C15" s="130"/>
      <c r="D15" s="130"/>
      <c r="E15" s="130"/>
      <c r="F15" s="130"/>
      <c r="G15" s="130"/>
      <c r="H15" s="130"/>
    </row>
    <row r="17" spans="1:11">
      <c r="A17" s="132" t="s">
        <v>43</v>
      </c>
      <c r="B17" s="132" t="s">
        <v>6</v>
      </c>
      <c r="C17" s="133" t="s">
        <v>39</v>
      </c>
      <c r="D17" s="133" t="s">
        <v>40</v>
      </c>
      <c r="E17" s="131" t="s">
        <v>41</v>
      </c>
      <c r="F17" s="131"/>
      <c r="G17" s="131" t="s">
        <v>42</v>
      </c>
      <c r="H17" s="131"/>
    </row>
    <row r="18" spans="1:11">
      <c r="A18" s="132"/>
      <c r="B18" s="132"/>
      <c r="C18" s="134"/>
      <c r="D18" s="134"/>
      <c r="E18" s="91" t="s">
        <v>7</v>
      </c>
      <c r="F18" s="91" t="s">
        <v>0</v>
      </c>
      <c r="G18" s="91" t="s">
        <v>7</v>
      </c>
      <c r="H18" s="91" t="s">
        <v>0</v>
      </c>
    </row>
    <row r="19" spans="1:11">
      <c r="A19" s="91">
        <v>0</v>
      </c>
      <c r="B19" s="91">
        <v>1</v>
      </c>
      <c r="C19" s="90">
        <v>2</v>
      </c>
      <c r="D19" s="90">
        <v>3</v>
      </c>
      <c r="E19" s="91">
        <v>4</v>
      </c>
      <c r="F19" s="91">
        <v>5</v>
      </c>
      <c r="G19" s="91">
        <v>6</v>
      </c>
      <c r="H19" s="91">
        <v>7</v>
      </c>
    </row>
    <row r="20" spans="1:11">
      <c r="A20" s="91">
        <v>1</v>
      </c>
      <c r="B20" s="8" t="s">
        <v>3</v>
      </c>
      <c r="C20" s="91" t="s">
        <v>59</v>
      </c>
      <c r="D20" s="9">
        <v>100000</v>
      </c>
      <c r="E20" s="10"/>
      <c r="F20" s="9"/>
      <c r="G20" s="10"/>
      <c r="H20" s="9"/>
    </row>
    <row r="21" spans="1:11">
      <c r="A21" s="91">
        <v>2</v>
      </c>
      <c r="B21" s="8" t="s">
        <v>100</v>
      </c>
      <c r="C21" s="91" t="s">
        <v>60</v>
      </c>
      <c r="D21" s="9">
        <v>1000</v>
      </c>
      <c r="E21" s="10"/>
      <c r="F21" s="9"/>
      <c r="G21" s="10"/>
      <c r="H21" s="9"/>
    </row>
    <row r="22" spans="1:11">
      <c r="A22" s="91">
        <v>3</v>
      </c>
      <c r="B22" s="8" t="s">
        <v>101</v>
      </c>
      <c r="C22" s="91" t="s">
        <v>59</v>
      </c>
      <c r="D22" s="9">
        <v>95000</v>
      </c>
      <c r="E22" s="10"/>
      <c r="F22" s="9"/>
      <c r="G22" s="10"/>
      <c r="H22" s="9"/>
    </row>
    <row r="23" spans="1:11" ht="15">
      <c r="A23" s="83" t="s">
        <v>19</v>
      </c>
      <c r="B23" s="84" t="s">
        <v>47</v>
      </c>
      <c r="C23" s="83"/>
      <c r="D23" s="81"/>
      <c r="E23" s="78"/>
      <c r="F23" s="81"/>
      <c r="G23" s="78"/>
      <c r="H23" s="81"/>
    </row>
    <row r="24" spans="1:11">
      <c r="A24" s="91">
        <v>4</v>
      </c>
      <c r="B24" s="8" t="s">
        <v>102</v>
      </c>
      <c r="C24" s="91" t="s">
        <v>60</v>
      </c>
      <c r="D24" s="9">
        <v>44000</v>
      </c>
      <c r="E24" s="62">
        <v>0</v>
      </c>
      <c r="F24" s="63">
        <f>D24*E24</f>
        <v>0</v>
      </c>
      <c r="G24" s="10">
        <v>670.84</v>
      </c>
      <c r="H24" s="9">
        <f>D24*G24</f>
        <v>29516960</v>
      </c>
    </row>
    <row r="25" spans="1:11">
      <c r="A25" s="91">
        <v>5</v>
      </c>
      <c r="B25" s="8" t="s">
        <v>103</v>
      </c>
      <c r="C25" s="91" t="s">
        <v>74</v>
      </c>
      <c r="D25" s="9">
        <v>22500</v>
      </c>
      <c r="E25" s="62"/>
      <c r="F25" s="63">
        <f t="shared" ref="F25:F30" si="0">D25*E25</f>
        <v>0</v>
      </c>
      <c r="G25" s="10"/>
      <c r="H25" s="9">
        <f t="shared" ref="H25:H30" si="1">D25*G25</f>
        <v>0</v>
      </c>
    </row>
    <row r="26" spans="1:11">
      <c r="A26" s="91">
        <v>6</v>
      </c>
      <c r="B26" s="8" t="s">
        <v>104</v>
      </c>
      <c r="C26" s="91" t="s">
        <v>61</v>
      </c>
      <c r="D26" s="9">
        <v>22500</v>
      </c>
      <c r="E26" s="62">
        <v>5.35</v>
      </c>
      <c r="F26" s="63">
        <f t="shared" si="0"/>
        <v>120374.99999999999</v>
      </c>
      <c r="G26" s="10">
        <v>65</v>
      </c>
      <c r="H26" s="9">
        <f t="shared" si="1"/>
        <v>1462500</v>
      </c>
    </row>
    <row r="27" spans="1:11" s="74" customFormat="1">
      <c r="A27" s="71">
        <v>7</v>
      </c>
      <c r="B27" s="72" t="s">
        <v>62</v>
      </c>
      <c r="C27" s="71" t="s">
        <v>61</v>
      </c>
      <c r="D27" s="63">
        <v>22500</v>
      </c>
      <c r="E27" s="62">
        <v>0</v>
      </c>
      <c r="F27" s="63"/>
      <c r="G27" s="62">
        <v>28</v>
      </c>
      <c r="H27" s="63">
        <v>383000</v>
      </c>
      <c r="I27" s="75"/>
      <c r="J27" s="76"/>
      <c r="K27" s="73"/>
    </row>
    <row r="28" spans="1:11">
      <c r="A28" s="91">
        <v>8</v>
      </c>
      <c r="B28" s="8" t="s">
        <v>8</v>
      </c>
      <c r="C28" s="91" t="s">
        <v>63</v>
      </c>
      <c r="D28" s="9">
        <v>25000</v>
      </c>
      <c r="E28" s="62"/>
      <c r="F28" s="63">
        <f t="shared" si="0"/>
        <v>0</v>
      </c>
      <c r="G28" s="10"/>
      <c r="H28" s="9">
        <f t="shared" si="1"/>
        <v>0</v>
      </c>
    </row>
    <row r="29" spans="1:11">
      <c r="A29" s="91">
        <v>9</v>
      </c>
      <c r="B29" s="15" t="s">
        <v>105</v>
      </c>
      <c r="C29" s="91" t="s">
        <v>63</v>
      </c>
      <c r="D29" s="9">
        <v>5200</v>
      </c>
      <c r="E29" s="63">
        <v>51</v>
      </c>
      <c r="F29" s="63">
        <f t="shared" si="0"/>
        <v>265200</v>
      </c>
      <c r="G29" s="9">
        <v>201</v>
      </c>
      <c r="H29" s="9">
        <f t="shared" si="1"/>
        <v>1045200</v>
      </c>
    </row>
    <row r="30" spans="1:11">
      <c r="A30" s="91">
        <v>10</v>
      </c>
      <c r="B30" s="15" t="s">
        <v>106</v>
      </c>
      <c r="C30" s="91" t="s">
        <v>63</v>
      </c>
      <c r="D30" s="9">
        <v>10000</v>
      </c>
      <c r="E30" s="63">
        <v>360</v>
      </c>
      <c r="F30" s="63">
        <f t="shared" si="0"/>
        <v>3600000</v>
      </c>
      <c r="G30" s="9">
        <v>360</v>
      </c>
      <c r="H30" s="9">
        <f t="shared" si="1"/>
        <v>3600000</v>
      </c>
    </row>
    <row r="31" spans="1:11">
      <c r="A31" s="91">
        <v>11</v>
      </c>
      <c r="B31" s="15" t="s">
        <v>107</v>
      </c>
      <c r="C31" s="91" t="s">
        <v>63</v>
      </c>
      <c r="D31" s="9">
        <v>5000</v>
      </c>
      <c r="E31" s="62"/>
      <c r="F31" s="63"/>
      <c r="G31" s="10"/>
      <c r="H31" s="9"/>
    </row>
    <row r="32" spans="1:11" ht="15">
      <c r="A32" s="83" t="s">
        <v>20</v>
      </c>
      <c r="B32" s="84" t="s">
        <v>48</v>
      </c>
      <c r="C32" s="83"/>
      <c r="D32" s="81"/>
      <c r="E32" s="78"/>
      <c r="F32" s="81">
        <f>F24+F25+F26+F27+F28+F29+F30+F31</f>
        <v>3985575</v>
      </c>
      <c r="G32" s="78"/>
      <c r="H32" s="81">
        <f>H24+H25+H26+H27+H28+H29+H30+H31</f>
        <v>36007660</v>
      </c>
      <c r="I32" s="56"/>
    </row>
    <row r="33" spans="1:13" ht="15">
      <c r="A33" s="11">
        <v>12</v>
      </c>
      <c r="B33" s="28" t="s">
        <v>9</v>
      </c>
      <c r="C33" s="29" t="s">
        <v>65</v>
      </c>
      <c r="D33" s="30">
        <v>45000</v>
      </c>
      <c r="E33" s="62">
        <v>100</v>
      </c>
      <c r="F33" s="63">
        <f>D33*E33</f>
        <v>4500000</v>
      </c>
      <c r="G33" s="62">
        <v>100</v>
      </c>
      <c r="H33" s="64">
        <f>D33*G33</f>
        <v>4500000</v>
      </c>
    </row>
    <row r="34" spans="1:13">
      <c r="A34" s="91">
        <v>13</v>
      </c>
      <c r="B34" s="28" t="s">
        <v>64</v>
      </c>
      <c r="C34" s="29" t="s">
        <v>66</v>
      </c>
      <c r="D34" s="30">
        <v>25000</v>
      </c>
      <c r="E34" s="62"/>
      <c r="F34" s="63">
        <f>D34*E34</f>
        <v>0</v>
      </c>
      <c r="G34" s="10">
        <v>150</v>
      </c>
      <c r="H34" s="9">
        <f>D34*G34</f>
        <v>3750000</v>
      </c>
    </row>
    <row r="35" spans="1:13">
      <c r="A35" s="91">
        <v>14</v>
      </c>
      <c r="B35" s="28" t="s">
        <v>11</v>
      </c>
      <c r="C35" s="29" t="s">
        <v>65</v>
      </c>
      <c r="D35" s="30">
        <v>9500</v>
      </c>
      <c r="E35" s="62">
        <v>113.98</v>
      </c>
      <c r="F35" s="63">
        <f>D35*E35</f>
        <v>1082810</v>
      </c>
      <c r="G35" s="10">
        <v>293.98</v>
      </c>
      <c r="H35" s="9">
        <f>D35*G35</f>
        <v>2792810</v>
      </c>
    </row>
    <row r="36" spans="1:13">
      <c r="A36" s="91">
        <v>15</v>
      </c>
      <c r="B36" s="28" t="s">
        <v>10</v>
      </c>
      <c r="C36" s="29" t="s">
        <v>67</v>
      </c>
      <c r="D36" s="30">
        <v>3500</v>
      </c>
      <c r="E36" s="62">
        <v>360</v>
      </c>
      <c r="F36" s="63">
        <f>D36*E36</f>
        <v>1260000</v>
      </c>
      <c r="G36" s="10">
        <v>360</v>
      </c>
      <c r="H36" s="9">
        <f>D36*G36</f>
        <v>1260000</v>
      </c>
    </row>
    <row r="37" spans="1:13" ht="15">
      <c r="A37" s="83" t="s">
        <v>21</v>
      </c>
      <c r="B37" s="84" t="s">
        <v>49</v>
      </c>
      <c r="C37" s="83"/>
      <c r="D37" s="81"/>
      <c r="E37" s="78"/>
      <c r="F37" s="81">
        <f>F33+F34+F35+F36</f>
        <v>6842810</v>
      </c>
      <c r="G37" s="78"/>
      <c r="H37" s="81">
        <f>H33+H34+H35+H36</f>
        <v>12302810</v>
      </c>
      <c r="I37" s="56"/>
    </row>
    <row r="38" spans="1:13">
      <c r="A38" s="91">
        <v>16</v>
      </c>
      <c r="B38" s="8" t="s">
        <v>12</v>
      </c>
      <c r="C38" s="91" t="s">
        <v>63</v>
      </c>
      <c r="D38" s="9">
        <v>13000</v>
      </c>
      <c r="E38" s="62">
        <v>35</v>
      </c>
      <c r="F38" s="63">
        <f>D38*E38</f>
        <v>455000</v>
      </c>
      <c r="G38" s="10">
        <v>35</v>
      </c>
      <c r="H38" s="9">
        <f>D38*G38</f>
        <v>455000</v>
      </c>
      <c r="I38" s="92"/>
      <c r="J38" s="94"/>
      <c r="K38" s="95"/>
      <c r="L38" s="92"/>
    </row>
    <row r="39" spans="1:13">
      <c r="A39" s="91">
        <v>17</v>
      </c>
      <c r="B39" s="8" t="s">
        <v>13</v>
      </c>
      <c r="C39" s="91" t="s">
        <v>63</v>
      </c>
      <c r="D39" s="9">
        <v>10000</v>
      </c>
      <c r="E39" s="62">
        <v>10</v>
      </c>
      <c r="F39" s="63">
        <f>E39*D39</f>
        <v>100000</v>
      </c>
      <c r="G39" s="10">
        <v>30</v>
      </c>
      <c r="H39" s="9">
        <f t="shared" ref="H39:H49" si="2">D39*G39</f>
        <v>300000</v>
      </c>
      <c r="I39" s="92"/>
      <c r="J39" s="94"/>
      <c r="K39" s="95"/>
      <c r="L39" s="92"/>
    </row>
    <row r="40" spans="1:13">
      <c r="A40" s="91">
        <v>18</v>
      </c>
      <c r="B40" s="8" t="s">
        <v>68</v>
      </c>
      <c r="C40" s="91" t="s">
        <v>63</v>
      </c>
      <c r="D40" s="9">
        <v>50000</v>
      </c>
      <c r="E40" s="62"/>
      <c r="F40" s="63">
        <f t="shared" ref="F40:F49" si="3">D40*E40</f>
        <v>0</v>
      </c>
      <c r="G40" s="10">
        <v>10</v>
      </c>
      <c r="H40" s="9">
        <f t="shared" si="2"/>
        <v>500000</v>
      </c>
      <c r="I40" s="92"/>
      <c r="J40" s="94"/>
      <c r="K40" s="96"/>
      <c r="L40" s="92"/>
    </row>
    <row r="41" spans="1:13">
      <c r="A41" s="91">
        <v>19</v>
      </c>
      <c r="B41" s="8" t="s">
        <v>108</v>
      </c>
      <c r="C41" s="91" t="s">
        <v>63</v>
      </c>
      <c r="D41" s="9">
        <v>30000</v>
      </c>
      <c r="E41" s="62"/>
      <c r="F41" s="63">
        <f t="shared" si="3"/>
        <v>0</v>
      </c>
      <c r="G41" s="10">
        <v>10</v>
      </c>
      <c r="H41" s="9">
        <f t="shared" si="2"/>
        <v>300000</v>
      </c>
      <c r="I41" s="92"/>
      <c r="J41" s="94"/>
      <c r="K41" s="96"/>
      <c r="L41" s="92"/>
    </row>
    <row r="42" spans="1:13">
      <c r="A42" s="91">
        <v>20</v>
      </c>
      <c r="B42" s="8" t="s">
        <v>109</v>
      </c>
      <c r="C42" s="91" t="s">
        <v>63</v>
      </c>
      <c r="D42" s="9">
        <v>25000</v>
      </c>
      <c r="E42" s="62"/>
      <c r="F42" s="63">
        <f t="shared" si="3"/>
        <v>0</v>
      </c>
      <c r="G42" s="10">
        <v>250</v>
      </c>
      <c r="H42" s="9">
        <f t="shared" si="2"/>
        <v>6250000</v>
      </c>
      <c r="I42" s="92"/>
      <c r="J42" s="94"/>
      <c r="K42" s="96"/>
      <c r="L42" s="92"/>
    </row>
    <row r="43" spans="1:13">
      <c r="A43" s="91">
        <v>21</v>
      </c>
      <c r="B43" s="8" t="s">
        <v>69</v>
      </c>
      <c r="C43" s="91" t="s">
        <v>63</v>
      </c>
      <c r="D43" s="9">
        <v>10000</v>
      </c>
      <c r="E43" s="62"/>
      <c r="F43" s="63">
        <f t="shared" si="3"/>
        <v>0</v>
      </c>
      <c r="G43" s="10">
        <v>5</v>
      </c>
      <c r="H43" s="9">
        <f t="shared" si="2"/>
        <v>50000</v>
      </c>
      <c r="I43" s="92"/>
      <c r="J43" s="94"/>
      <c r="K43" s="93"/>
      <c r="L43" s="92"/>
      <c r="M43" s="92"/>
    </row>
    <row r="44" spans="1:13">
      <c r="A44" s="91">
        <v>22</v>
      </c>
      <c r="B44" s="8" t="s">
        <v>70</v>
      </c>
      <c r="C44" s="91" t="s">
        <v>63</v>
      </c>
      <c r="D44" s="9">
        <v>15000</v>
      </c>
      <c r="E44" s="62">
        <v>3</v>
      </c>
      <c r="F44" s="63">
        <f t="shared" si="3"/>
        <v>45000</v>
      </c>
      <c r="G44" s="10">
        <v>4</v>
      </c>
      <c r="H44" s="9">
        <f t="shared" si="2"/>
        <v>60000</v>
      </c>
      <c r="I44" s="92"/>
      <c r="J44" s="94"/>
      <c r="K44" s="95"/>
      <c r="L44" s="92"/>
    </row>
    <row r="45" spans="1:13">
      <c r="A45" s="91">
        <v>23</v>
      </c>
      <c r="B45" s="15" t="s">
        <v>110</v>
      </c>
      <c r="C45" s="91" t="s">
        <v>63</v>
      </c>
      <c r="D45" s="9">
        <v>10000</v>
      </c>
      <c r="E45" s="62"/>
      <c r="F45" s="63">
        <f t="shared" si="3"/>
        <v>0</v>
      </c>
      <c r="G45" s="10">
        <v>40</v>
      </c>
      <c r="H45" s="9">
        <f t="shared" si="2"/>
        <v>400000</v>
      </c>
      <c r="I45" s="92"/>
      <c r="J45" s="94"/>
      <c r="K45" s="93"/>
      <c r="L45" s="92"/>
    </row>
    <row r="46" spans="1:13">
      <c r="A46" s="91">
        <v>24</v>
      </c>
      <c r="B46" s="8" t="s">
        <v>111</v>
      </c>
      <c r="C46" s="91" t="s">
        <v>63</v>
      </c>
      <c r="D46" s="9">
        <v>15500</v>
      </c>
      <c r="E46" s="62">
        <v>0</v>
      </c>
      <c r="F46" s="63">
        <f t="shared" si="3"/>
        <v>0</v>
      </c>
      <c r="G46" s="10">
        <v>0</v>
      </c>
      <c r="H46" s="9">
        <f t="shared" si="2"/>
        <v>0</v>
      </c>
      <c r="I46" s="92"/>
      <c r="J46" s="94"/>
      <c r="K46" s="95"/>
      <c r="L46" s="92"/>
    </row>
    <row r="47" spans="1:13">
      <c r="A47" s="91">
        <v>25</v>
      </c>
      <c r="B47" s="8" t="s">
        <v>71</v>
      </c>
      <c r="C47" s="91" t="s">
        <v>63</v>
      </c>
      <c r="D47" s="9">
        <v>10000</v>
      </c>
      <c r="E47" s="62">
        <v>2</v>
      </c>
      <c r="F47" s="63">
        <f t="shared" si="3"/>
        <v>20000</v>
      </c>
      <c r="G47" s="10">
        <v>3</v>
      </c>
      <c r="H47" s="9">
        <f t="shared" si="2"/>
        <v>30000</v>
      </c>
      <c r="I47" s="92"/>
      <c r="J47" s="94"/>
      <c r="K47" s="95"/>
      <c r="L47" s="92"/>
    </row>
    <row r="48" spans="1:13">
      <c r="A48" s="91">
        <v>26</v>
      </c>
      <c r="B48" s="8" t="s">
        <v>72</v>
      </c>
      <c r="C48" s="91" t="s">
        <v>63</v>
      </c>
      <c r="D48" s="9">
        <v>10000</v>
      </c>
      <c r="E48" s="62">
        <v>0</v>
      </c>
      <c r="F48" s="63">
        <f t="shared" si="3"/>
        <v>0</v>
      </c>
      <c r="G48" s="10">
        <v>0</v>
      </c>
      <c r="H48" s="9">
        <f t="shared" si="2"/>
        <v>0</v>
      </c>
      <c r="I48" s="92"/>
      <c r="J48" s="94"/>
      <c r="K48" s="95"/>
      <c r="L48" s="92"/>
    </row>
    <row r="49" spans="1:12">
      <c r="A49" s="91">
        <v>27</v>
      </c>
      <c r="B49" s="72" t="s">
        <v>112</v>
      </c>
      <c r="C49" s="91" t="s">
        <v>63</v>
      </c>
      <c r="D49" s="9">
        <v>15500</v>
      </c>
      <c r="E49" s="62">
        <v>0</v>
      </c>
      <c r="F49" s="63">
        <f t="shared" si="3"/>
        <v>0</v>
      </c>
      <c r="G49" s="10">
        <v>0</v>
      </c>
      <c r="H49" s="9">
        <f t="shared" si="2"/>
        <v>0</v>
      </c>
      <c r="I49" s="92"/>
      <c r="J49" s="94"/>
      <c r="K49" s="95"/>
      <c r="L49" s="92"/>
    </row>
    <row r="50" spans="1:12" ht="15">
      <c r="A50" s="83" t="s">
        <v>22</v>
      </c>
      <c r="B50" s="84" t="s">
        <v>50</v>
      </c>
      <c r="C50" s="83"/>
      <c r="D50" s="81"/>
      <c r="E50" s="78"/>
      <c r="F50" s="81">
        <f>F38+F39+F40+F41+F42+F43+F44+F45+F46+F47+F48+F49</f>
        <v>620000</v>
      </c>
      <c r="G50" s="78"/>
      <c r="H50" s="81">
        <f>H38+H39+H40+H41+H42+H43+H44+H45+H46+H47+H48+H4-580000</f>
        <v>7765000</v>
      </c>
      <c r="I50" s="92"/>
      <c r="J50" s="56"/>
      <c r="K50" s="92"/>
      <c r="L50" s="92"/>
    </row>
    <row r="51" spans="1:12" ht="15">
      <c r="A51" s="83" t="s">
        <v>27</v>
      </c>
      <c r="B51" s="84" t="s">
        <v>23</v>
      </c>
      <c r="C51" s="83"/>
      <c r="D51" s="81"/>
      <c r="E51" s="78"/>
      <c r="F51" s="81">
        <f>F32+F37+F50</f>
        <v>11448385</v>
      </c>
      <c r="G51" s="78"/>
      <c r="H51" s="81">
        <f>H32+H37+H50</f>
        <v>56075470</v>
      </c>
      <c r="I51" s="92"/>
    </row>
    <row r="52" spans="1:12">
      <c r="A52" s="91">
        <v>28</v>
      </c>
      <c r="B52" s="8" t="s">
        <v>14</v>
      </c>
      <c r="C52" s="91" t="s">
        <v>73</v>
      </c>
      <c r="D52" s="25">
        <v>50315.171999999999</v>
      </c>
      <c r="E52" s="62"/>
      <c r="F52" s="63">
        <f>D52*E52</f>
        <v>0</v>
      </c>
      <c r="G52" s="10">
        <v>21.6</v>
      </c>
      <c r="H52" s="9">
        <f>D52*G52</f>
        <v>1086807.7152</v>
      </c>
    </row>
    <row r="53" spans="1:12">
      <c r="A53" s="91">
        <v>29</v>
      </c>
      <c r="B53" s="8" t="s">
        <v>15</v>
      </c>
      <c r="C53" s="91" t="s">
        <v>73</v>
      </c>
      <c r="D53" s="25">
        <v>68989.759999999995</v>
      </c>
      <c r="E53" s="62"/>
      <c r="F53" s="63"/>
      <c r="G53" s="10"/>
      <c r="H53" s="9"/>
    </row>
    <row r="54" spans="1:12">
      <c r="A54" s="91">
        <v>30</v>
      </c>
      <c r="B54" s="8" t="s">
        <v>4</v>
      </c>
      <c r="C54" s="91" t="s">
        <v>73</v>
      </c>
      <c r="D54" s="27">
        <v>1450000</v>
      </c>
      <c r="E54" s="62"/>
      <c r="F54" s="63">
        <f>D54*E54</f>
        <v>0</v>
      </c>
      <c r="G54" s="10">
        <v>15.6</v>
      </c>
      <c r="H54" s="9">
        <f>D54*G54</f>
        <v>22620000</v>
      </c>
    </row>
    <row r="55" spans="1:12">
      <c r="A55" s="91">
        <v>31</v>
      </c>
      <c r="B55" s="16" t="s">
        <v>113</v>
      </c>
      <c r="C55" s="91" t="s">
        <v>114</v>
      </c>
      <c r="D55" s="27">
        <v>35000</v>
      </c>
      <c r="E55" s="62"/>
      <c r="F55" s="63"/>
      <c r="G55" s="10"/>
      <c r="H55" s="9"/>
    </row>
    <row r="56" spans="1:12">
      <c r="A56" s="91">
        <v>32</v>
      </c>
      <c r="B56" s="15" t="s">
        <v>16</v>
      </c>
      <c r="C56" s="17" t="s">
        <v>115</v>
      </c>
      <c r="D56" s="26">
        <v>17500</v>
      </c>
      <c r="E56" s="62">
        <v>620</v>
      </c>
      <c r="F56" s="63">
        <f>D56*E56</f>
        <v>10850000</v>
      </c>
      <c r="G56" s="10">
        <v>2850</v>
      </c>
      <c r="H56" s="9">
        <f>D56*G56</f>
        <v>49875000</v>
      </c>
    </row>
    <row r="57" spans="1:12" ht="15">
      <c r="A57" s="83" t="s">
        <v>28</v>
      </c>
      <c r="B57" s="84" t="s">
        <v>0</v>
      </c>
      <c r="C57" s="86"/>
      <c r="D57" s="81"/>
      <c r="E57" s="78"/>
      <c r="F57" s="81">
        <f>F52+F53+F54+F55+F56</f>
        <v>10850000</v>
      </c>
      <c r="G57" s="78"/>
      <c r="H57" s="81">
        <f>H52+H53+H54+H55+H56</f>
        <v>73581807.715200007</v>
      </c>
      <c r="I57" s="56"/>
    </row>
    <row r="58" spans="1:12">
      <c r="A58" s="91">
        <v>33</v>
      </c>
      <c r="B58" s="15" t="s">
        <v>25</v>
      </c>
      <c r="C58" s="91" t="s">
        <v>74</v>
      </c>
      <c r="D58" s="9">
        <v>1500</v>
      </c>
      <c r="E58" s="62">
        <v>1700</v>
      </c>
      <c r="F58" s="63">
        <f>D58*E58</f>
        <v>2550000</v>
      </c>
      <c r="G58" s="10">
        <v>8000</v>
      </c>
      <c r="H58" s="9">
        <f>D58*G58</f>
        <v>12000000</v>
      </c>
    </row>
    <row r="59" spans="1:12">
      <c r="A59" s="91">
        <v>34</v>
      </c>
      <c r="B59" s="8" t="s">
        <v>24</v>
      </c>
      <c r="C59" s="91" t="s">
        <v>74</v>
      </c>
      <c r="D59" s="9">
        <v>1300</v>
      </c>
      <c r="E59" s="62">
        <v>1000</v>
      </c>
      <c r="F59" s="63">
        <f t="shared" ref="F59:F60" si="4">D59*E59</f>
        <v>1300000</v>
      </c>
      <c r="G59" s="10">
        <v>7500</v>
      </c>
      <c r="H59" s="9">
        <f t="shared" ref="H59:H60" si="5">D59*G59</f>
        <v>9750000</v>
      </c>
    </row>
    <row r="60" spans="1:12">
      <c r="A60" s="91">
        <v>35</v>
      </c>
      <c r="B60" s="8" t="s">
        <v>26</v>
      </c>
      <c r="C60" s="91" t="s">
        <v>74</v>
      </c>
      <c r="D60" s="9">
        <v>1900</v>
      </c>
      <c r="E60" s="62"/>
      <c r="F60" s="63">
        <f t="shared" si="4"/>
        <v>0</v>
      </c>
      <c r="G60" s="10">
        <v>500</v>
      </c>
      <c r="H60" s="9">
        <f t="shared" si="5"/>
        <v>950000</v>
      </c>
    </row>
    <row r="61" spans="1:12" ht="15">
      <c r="A61" s="83" t="s">
        <v>29</v>
      </c>
      <c r="B61" s="84" t="s">
        <v>52</v>
      </c>
      <c r="C61" s="83"/>
      <c r="D61" s="81"/>
      <c r="E61" s="80"/>
      <c r="F61" s="81">
        <f>F58+F59+F60</f>
        <v>3850000</v>
      </c>
      <c r="G61" s="80"/>
      <c r="H61" s="81">
        <f>H58+H59+H60</f>
        <v>22700000</v>
      </c>
      <c r="I61" s="56"/>
    </row>
    <row r="62" spans="1:12">
      <c r="A62" s="91">
        <v>36</v>
      </c>
      <c r="B62" s="8" t="s">
        <v>116</v>
      </c>
      <c r="C62" s="91" t="s">
        <v>61</v>
      </c>
      <c r="D62" s="9">
        <v>15000</v>
      </c>
      <c r="E62" s="63"/>
      <c r="F62" s="63"/>
      <c r="G62" s="9"/>
      <c r="H62" s="9"/>
    </row>
    <row r="63" spans="1:12">
      <c r="A63" s="91">
        <v>37</v>
      </c>
      <c r="B63" s="8" t="s">
        <v>117</v>
      </c>
      <c r="C63" s="91" t="s">
        <v>61</v>
      </c>
      <c r="D63" s="9">
        <v>10000</v>
      </c>
      <c r="E63" s="62"/>
      <c r="F63" s="62"/>
      <c r="G63" s="10"/>
      <c r="H63" s="10"/>
    </row>
    <row r="64" spans="1:12">
      <c r="A64" s="91">
        <v>38</v>
      </c>
      <c r="B64" s="15" t="s">
        <v>118</v>
      </c>
      <c r="C64" s="91" t="s">
        <v>61</v>
      </c>
      <c r="D64" s="9">
        <v>13000</v>
      </c>
      <c r="E64" s="62">
        <v>0</v>
      </c>
      <c r="F64" s="63">
        <f>D64*E64</f>
        <v>0</v>
      </c>
      <c r="G64" s="10">
        <v>200</v>
      </c>
      <c r="H64" s="9">
        <f>D64*G64</f>
        <v>2600000</v>
      </c>
    </row>
    <row r="65" spans="1:10">
      <c r="A65" s="91">
        <v>39</v>
      </c>
      <c r="B65" s="15" t="s">
        <v>119</v>
      </c>
      <c r="C65" s="91" t="s">
        <v>61</v>
      </c>
      <c r="D65" s="9">
        <v>10000</v>
      </c>
      <c r="E65" s="62">
        <v>0</v>
      </c>
      <c r="F65" s="63">
        <f t="shared" ref="F65:F67" si="6">D65*E65</f>
        <v>0</v>
      </c>
      <c r="G65" s="10">
        <v>0</v>
      </c>
      <c r="H65" s="9">
        <f t="shared" ref="H65:H67" si="7">D65*G65</f>
        <v>0</v>
      </c>
    </row>
    <row r="66" spans="1:10">
      <c r="A66" s="91">
        <v>40</v>
      </c>
      <c r="B66" s="15" t="s">
        <v>120</v>
      </c>
      <c r="C66" s="91" t="s">
        <v>61</v>
      </c>
      <c r="D66" s="9">
        <v>400000</v>
      </c>
      <c r="E66" s="62">
        <v>5</v>
      </c>
      <c r="F66" s="63">
        <f t="shared" si="6"/>
        <v>2000000</v>
      </c>
      <c r="G66" s="10">
        <v>20</v>
      </c>
      <c r="H66" s="9">
        <f t="shared" si="7"/>
        <v>8000000</v>
      </c>
    </row>
    <row r="67" spans="1:10">
      <c r="A67" s="91">
        <v>41</v>
      </c>
      <c r="B67" s="15" t="s">
        <v>121</v>
      </c>
      <c r="C67" s="91" t="s">
        <v>61</v>
      </c>
      <c r="D67" s="9">
        <v>1000000</v>
      </c>
      <c r="E67" s="62">
        <v>5</v>
      </c>
      <c r="F67" s="63">
        <f t="shared" si="6"/>
        <v>5000000</v>
      </c>
      <c r="G67" s="10">
        <v>20</v>
      </c>
      <c r="H67" s="9">
        <f t="shared" si="7"/>
        <v>20000000</v>
      </c>
    </row>
    <row r="68" spans="1:10" ht="15">
      <c r="A68" s="83" t="s">
        <v>30</v>
      </c>
      <c r="B68" s="84" t="s">
        <v>51</v>
      </c>
      <c r="C68" s="83"/>
      <c r="D68" s="81"/>
      <c r="E68" s="78"/>
      <c r="F68" s="81">
        <f>F64+F65+F66+F67</f>
        <v>7000000</v>
      </c>
      <c r="G68" s="78"/>
      <c r="H68" s="81">
        <f>H64+H65+H66+H67</f>
        <v>30600000</v>
      </c>
      <c r="I68" s="56"/>
    </row>
    <row r="69" spans="1:10" ht="15">
      <c r="A69" s="83" t="s">
        <v>31</v>
      </c>
      <c r="B69" s="84" t="s">
        <v>32</v>
      </c>
      <c r="C69" s="83"/>
      <c r="D69" s="81"/>
      <c r="E69" s="78"/>
      <c r="F69" s="82">
        <f>F51+F57+F61+F68</f>
        <v>33148385</v>
      </c>
      <c r="G69" s="82"/>
      <c r="H69" s="82">
        <f>H51+H57+H61+H68</f>
        <v>182957277.71520001</v>
      </c>
      <c r="I69" s="55"/>
      <c r="J69" s="55"/>
    </row>
    <row r="70" spans="1:10">
      <c r="A70" s="91">
        <v>42</v>
      </c>
      <c r="B70" s="15" t="s">
        <v>75</v>
      </c>
      <c r="C70" s="91" t="s">
        <v>63</v>
      </c>
      <c r="D70" s="9">
        <v>28028.091236719039</v>
      </c>
      <c r="E70" s="62"/>
      <c r="F70" s="77">
        <f>D70*E70</f>
        <v>0</v>
      </c>
      <c r="G70" s="10">
        <v>15</v>
      </c>
      <c r="H70" s="25">
        <f>D70*G70</f>
        <v>420421.36855078558</v>
      </c>
    </row>
    <row r="71" spans="1:10">
      <c r="A71" s="91">
        <v>43</v>
      </c>
      <c r="B71" s="8" t="s">
        <v>76</v>
      </c>
      <c r="C71" s="91" t="s">
        <v>63</v>
      </c>
      <c r="D71" s="9">
        <v>1800</v>
      </c>
      <c r="E71" s="62"/>
      <c r="F71" s="77">
        <f t="shared" ref="F71:F82" si="8">D71*E71</f>
        <v>0</v>
      </c>
      <c r="G71" s="10"/>
      <c r="H71" s="25">
        <f t="shared" ref="H71:H82" si="9">D71*G71</f>
        <v>0</v>
      </c>
    </row>
    <row r="72" spans="1:10">
      <c r="A72" s="91">
        <v>44</v>
      </c>
      <c r="B72" s="8" t="s">
        <v>77</v>
      </c>
      <c r="C72" s="91" t="s">
        <v>63</v>
      </c>
      <c r="D72" s="97">
        <v>20255.060000000001</v>
      </c>
      <c r="E72" s="62">
        <v>66</v>
      </c>
      <c r="F72" s="77">
        <f t="shared" si="8"/>
        <v>1336833.9600000002</v>
      </c>
      <c r="G72" s="10">
        <v>250</v>
      </c>
      <c r="H72" s="25">
        <f>D72*G72-75</f>
        <v>5063690</v>
      </c>
    </row>
    <row r="73" spans="1:10">
      <c r="A73" s="91">
        <v>45</v>
      </c>
      <c r="B73" s="8" t="s">
        <v>78</v>
      </c>
      <c r="C73" s="91" t="s">
        <v>63</v>
      </c>
      <c r="D73" s="9">
        <v>28600</v>
      </c>
      <c r="E73" s="62"/>
      <c r="F73" s="77">
        <f t="shared" si="8"/>
        <v>0</v>
      </c>
      <c r="G73" s="10">
        <v>40</v>
      </c>
      <c r="H73" s="25">
        <f t="shared" si="9"/>
        <v>1144000</v>
      </c>
    </row>
    <row r="74" spans="1:10">
      <c r="A74" s="91">
        <v>46</v>
      </c>
      <c r="B74" s="8" t="s">
        <v>79</v>
      </c>
      <c r="C74" s="91" t="s">
        <v>63</v>
      </c>
      <c r="D74" s="9">
        <v>45480</v>
      </c>
      <c r="E74" s="62">
        <v>3</v>
      </c>
      <c r="F74" s="77">
        <f t="shared" si="8"/>
        <v>136440</v>
      </c>
      <c r="G74" s="10">
        <v>4</v>
      </c>
      <c r="H74" s="25">
        <f t="shared" si="9"/>
        <v>181920</v>
      </c>
    </row>
    <row r="75" spans="1:10">
      <c r="A75" s="91">
        <v>47</v>
      </c>
      <c r="B75" s="8" t="s">
        <v>80</v>
      </c>
      <c r="C75" s="91" t="s">
        <v>63</v>
      </c>
      <c r="D75" s="9">
        <v>16000</v>
      </c>
      <c r="E75" s="62">
        <v>456</v>
      </c>
      <c r="F75" s="77">
        <f t="shared" si="8"/>
        <v>7296000</v>
      </c>
      <c r="G75" s="10">
        <v>576</v>
      </c>
      <c r="H75" s="25">
        <f t="shared" si="9"/>
        <v>9216000</v>
      </c>
    </row>
    <row r="76" spans="1:10">
      <c r="A76" s="91">
        <v>48</v>
      </c>
      <c r="B76" s="8" t="s">
        <v>122</v>
      </c>
      <c r="C76" s="91" t="s">
        <v>63</v>
      </c>
      <c r="D76" s="9">
        <v>150000</v>
      </c>
      <c r="E76" s="62"/>
      <c r="F76" s="77">
        <f t="shared" si="8"/>
        <v>0</v>
      </c>
      <c r="G76" s="10"/>
      <c r="H76" s="25">
        <f t="shared" si="9"/>
        <v>0</v>
      </c>
    </row>
    <row r="77" spans="1:10">
      <c r="A77" s="91">
        <v>49</v>
      </c>
      <c r="B77" s="8" t="s">
        <v>81</v>
      </c>
      <c r="C77" s="91" t="s">
        <v>63</v>
      </c>
      <c r="D77" s="9">
        <v>2000000</v>
      </c>
      <c r="E77" s="62"/>
      <c r="F77" s="77">
        <f t="shared" si="8"/>
        <v>0</v>
      </c>
      <c r="G77" s="10"/>
      <c r="H77" s="25">
        <f t="shared" si="9"/>
        <v>0</v>
      </c>
    </row>
    <row r="78" spans="1:10">
      <c r="A78" s="91">
        <v>50</v>
      </c>
      <c r="B78" s="8" t="s">
        <v>82</v>
      </c>
      <c r="C78" s="91" t="s">
        <v>63</v>
      </c>
      <c r="D78" s="9">
        <v>180000</v>
      </c>
      <c r="E78" s="62">
        <v>2</v>
      </c>
      <c r="F78" s="77">
        <f t="shared" si="8"/>
        <v>360000</v>
      </c>
      <c r="G78" s="10">
        <v>3</v>
      </c>
      <c r="H78" s="25">
        <f t="shared" si="9"/>
        <v>540000</v>
      </c>
    </row>
    <row r="79" spans="1:10">
      <c r="A79" s="91">
        <v>51</v>
      </c>
      <c r="B79" s="15" t="s">
        <v>83</v>
      </c>
      <c r="C79" s="91" t="s">
        <v>63</v>
      </c>
      <c r="D79" s="9">
        <v>150000</v>
      </c>
      <c r="E79" s="62"/>
      <c r="F79" s="77">
        <f t="shared" si="8"/>
        <v>0</v>
      </c>
      <c r="G79" s="10"/>
      <c r="H79" s="25">
        <f t="shared" si="9"/>
        <v>0</v>
      </c>
    </row>
    <row r="80" spans="1:10">
      <c r="A80" s="91">
        <v>52</v>
      </c>
      <c r="B80" s="15" t="s">
        <v>84</v>
      </c>
      <c r="C80" s="91" t="s">
        <v>63</v>
      </c>
      <c r="D80" s="9">
        <v>6000</v>
      </c>
      <c r="E80" s="62">
        <v>456</v>
      </c>
      <c r="F80" s="77">
        <f t="shared" si="8"/>
        <v>2736000</v>
      </c>
      <c r="G80" s="10">
        <v>636</v>
      </c>
      <c r="H80" s="25">
        <f t="shared" si="9"/>
        <v>3816000</v>
      </c>
    </row>
    <row r="81" spans="1:10">
      <c r="A81" s="91">
        <v>53</v>
      </c>
      <c r="B81" s="15" t="s">
        <v>123</v>
      </c>
      <c r="C81" s="91" t="s">
        <v>63</v>
      </c>
      <c r="D81" s="9">
        <v>1400</v>
      </c>
      <c r="E81" s="62"/>
      <c r="F81" s="77">
        <f t="shared" si="8"/>
        <v>0</v>
      </c>
      <c r="G81" s="10">
        <v>5</v>
      </c>
      <c r="H81" s="25">
        <f t="shared" si="9"/>
        <v>7000</v>
      </c>
    </row>
    <row r="82" spans="1:10">
      <c r="A82" s="91">
        <v>54</v>
      </c>
      <c r="B82" s="8" t="s">
        <v>124</v>
      </c>
      <c r="C82" s="91" t="s">
        <v>63</v>
      </c>
      <c r="D82" s="9">
        <v>12500</v>
      </c>
      <c r="E82" s="62"/>
      <c r="F82" s="77">
        <f t="shared" si="8"/>
        <v>0</v>
      </c>
      <c r="G82" s="10">
        <v>40</v>
      </c>
      <c r="H82" s="25">
        <f t="shared" si="9"/>
        <v>500000</v>
      </c>
    </row>
    <row r="83" spans="1:10" ht="14.25" customHeight="1">
      <c r="A83" s="83" t="s">
        <v>33</v>
      </c>
      <c r="B83" s="85" t="s">
        <v>53</v>
      </c>
      <c r="C83" s="83"/>
      <c r="D83" s="81"/>
      <c r="E83" s="78"/>
      <c r="F83" s="79">
        <f>F70+F71+F72+F73+F74+F75+F76+F77+F78+F79+F80+F81+F82</f>
        <v>11865273.960000001</v>
      </c>
      <c r="G83" s="78"/>
      <c r="H83" s="79">
        <f>H70+H71+H72+H73+H74+H75+H76+H77+H78+H79+H80+H81+H82+82.36</f>
        <v>20889113.728550784</v>
      </c>
      <c r="I83" s="98"/>
    </row>
    <row r="84" spans="1:10">
      <c r="A84" s="91">
        <v>55</v>
      </c>
      <c r="B84" s="8" t="s">
        <v>17</v>
      </c>
      <c r="C84" s="91" t="s">
        <v>86</v>
      </c>
      <c r="D84" s="9">
        <v>1500000</v>
      </c>
      <c r="E84" s="62">
        <v>1</v>
      </c>
      <c r="F84" s="77">
        <f>D84*E84</f>
        <v>1500000</v>
      </c>
      <c r="G84" s="10">
        <v>8</v>
      </c>
      <c r="H84" s="25">
        <f>D84*G84</f>
        <v>12000000</v>
      </c>
      <c r="I84" s="98"/>
    </row>
    <row r="85" spans="1:10">
      <c r="A85" s="91">
        <v>56</v>
      </c>
      <c r="B85" s="8" t="s">
        <v>125</v>
      </c>
      <c r="C85" s="91" t="s">
        <v>87</v>
      </c>
      <c r="D85" s="9">
        <v>0</v>
      </c>
      <c r="E85" s="62"/>
      <c r="F85" s="63"/>
      <c r="G85" s="10"/>
      <c r="H85" s="9"/>
    </row>
    <row r="86" spans="1:10">
      <c r="A86" s="91">
        <v>57</v>
      </c>
      <c r="B86" s="8" t="s">
        <v>126</v>
      </c>
      <c r="C86" s="91" t="s">
        <v>85</v>
      </c>
      <c r="D86" s="9">
        <v>1200000</v>
      </c>
      <c r="E86" s="62"/>
      <c r="F86" s="77">
        <f>D86*E86</f>
        <v>0</v>
      </c>
      <c r="G86" s="10">
        <v>1</v>
      </c>
      <c r="H86" s="25">
        <f>D86*G86</f>
        <v>1200000</v>
      </c>
    </row>
    <row r="87" spans="1:10">
      <c r="A87" s="91">
        <v>58</v>
      </c>
      <c r="B87" s="8" t="s">
        <v>88</v>
      </c>
      <c r="C87" s="91" t="s">
        <v>89</v>
      </c>
      <c r="D87" s="9">
        <v>200000</v>
      </c>
      <c r="E87" s="62"/>
      <c r="F87" s="62"/>
      <c r="G87" s="10"/>
      <c r="H87" s="10"/>
    </row>
    <row r="88" spans="1:10">
      <c r="A88" s="91">
        <v>59</v>
      </c>
      <c r="B88" s="8" t="s">
        <v>127</v>
      </c>
      <c r="C88" s="91" t="s">
        <v>114</v>
      </c>
      <c r="D88" s="9">
        <v>500000</v>
      </c>
      <c r="E88" s="62"/>
      <c r="F88" s="62"/>
      <c r="G88" s="10"/>
      <c r="H88" s="10"/>
    </row>
    <row r="89" spans="1:10" ht="15">
      <c r="A89" s="83" t="s">
        <v>34</v>
      </c>
      <c r="B89" s="84" t="s">
        <v>54</v>
      </c>
      <c r="C89" s="83"/>
      <c r="D89" s="81"/>
      <c r="E89" s="78"/>
      <c r="F89" s="81">
        <f>SUM(F84:F87)</f>
        <v>1500000</v>
      </c>
      <c r="G89" s="78"/>
      <c r="H89" s="81">
        <f>SUM(H84:H87)</f>
        <v>13200000</v>
      </c>
    </row>
    <row r="90" spans="1:10" ht="15">
      <c r="A90" s="83" t="s">
        <v>35</v>
      </c>
      <c r="B90" s="84" t="s">
        <v>90</v>
      </c>
      <c r="C90" s="83"/>
      <c r="D90" s="81"/>
      <c r="E90" s="78"/>
      <c r="F90" s="81">
        <f>F83+F89</f>
        <v>13365273.960000001</v>
      </c>
      <c r="G90" s="78"/>
      <c r="H90" s="81">
        <f>H89+H83</f>
        <v>34089113.728550784</v>
      </c>
      <c r="I90" s="56"/>
    </row>
    <row r="91" spans="1:10" ht="15">
      <c r="A91" s="83" t="s">
        <v>36</v>
      </c>
      <c r="B91" s="84" t="s">
        <v>91</v>
      </c>
      <c r="C91" s="83"/>
      <c r="D91" s="81"/>
      <c r="E91" s="78"/>
      <c r="F91" s="81">
        <f>F90+F69</f>
        <v>46513658.960000001</v>
      </c>
      <c r="G91" s="78"/>
      <c r="H91" s="81">
        <f>H90+H69</f>
        <v>217046391.4437508</v>
      </c>
      <c r="I91" s="56"/>
    </row>
    <row r="92" spans="1:10" ht="15">
      <c r="A92" s="83" t="s">
        <v>37</v>
      </c>
      <c r="B92" s="84" t="s">
        <v>18</v>
      </c>
      <c r="C92" s="83"/>
      <c r="D92" s="81"/>
      <c r="E92" s="78"/>
      <c r="F92" s="81">
        <f>F91*0.1</f>
        <v>4651365.8960000006</v>
      </c>
      <c r="G92" s="78"/>
      <c r="H92" s="81">
        <f>H91*0.1</f>
        <v>21704639.144375082</v>
      </c>
    </row>
    <row r="93" spans="1:10" ht="15">
      <c r="A93" s="83" t="s">
        <v>38</v>
      </c>
      <c r="B93" s="84" t="s">
        <v>92</v>
      </c>
      <c r="C93" s="83"/>
      <c r="D93" s="81"/>
      <c r="E93" s="78"/>
      <c r="F93" s="81">
        <f>F91+F92</f>
        <v>51165024.855999999</v>
      </c>
      <c r="G93" s="78"/>
      <c r="H93" s="81">
        <f>H91+H92</f>
        <v>238751030.58812588</v>
      </c>
      <c r="I93" s="56"/>
      <c r="J93" s="56"/>
    </row>
    <row r="94" spans="1:10" ht="15">
      <c r="B94" s="3" t="s">
        <v>5</v>
      </c>
      <c r="C94"/>
      <c r="D94"/>
      <c r="E94"/>
      <c r="F94"/>
      <c r="G94"/>
      <c r="H94" s="104"/>
    </row>
    <row r="95" spans="1:10">
      <c r="B95" t="s">
        <v>93</v>
      </c>
      <c r="C95"/>
      <c r="D95"/>
      <c r="E95"/>
      <c r="F95" s="128" t="s">
        <v>95</v>
      </c>
      <c r="G95" s="128"/>
      <c r="H95" s="56"/>
    </row>
    <row r="96" spans="1:10">
      <c r="B96"/>
      <c r="C96"/>
      <c r="D96"/>
      <c r="E96"/>
      <c r="F96"/>
      <c r="G96"/>
    </row>
    <row r="97" spans="2:7" s="2" customFormat="1">
      <c r="B97" t="s">
        <v>99</v>
      </c>
      <c r="C97"/>
      <c r="D97"/>
      <c r="E97"/>
      <c r="F97" s="128" t="s">
        <v>131</v>
      </c>
      <c r="G97" s="128"/>
    </row>
    <row r="98" spans="2:7" s="2" customFormat="1">
      <c r="B98"/>
      <c r="C98"/>
      <c r="D98"/>
      <c r="E98"/>
      <c r="F98"/>
      <c r="G98"/>
    </row>
    <row r="99" spans="2:7" s="2" customFormat="1">
      <c r="B99" s="37" t="s">
        <v>94</v>
      </c>
      <c r="C99"/>
      <c r="D99"/>
      <c r="E99"/>
      <c r="F99" s="87" t="s">
        <v>96</v>
      </c>
      <c r="G99" s="87"/>
    </row>
    <row r="100" spans="2:7" s="2" customFormat="1" ht="15">
      <c r="B100" s="3" t="s">
        <v>1</v>
      </c>
      <c r="C100"/>
      <c r="D100"/>
      <c r="E100"/>
      <c r="F100"/>
      <c r="G100"/>
    </row>
    <row r="101" spans="2:7" s="2" customFormat="1">
      <c r="B101" t="s">
        <v>141</v>
      </c>
      <c r="C101"/>
      <c r="D101"/>
      <c r="E101"/>
      <c r="F101" t="s">
        <v>142</v>
      </c>
      <c r="G101"/>
    </row>
    <row r="102" spans="2:7" s="2" customFormat="1" ht="15">
      <c r="B102" s="3" t="s">
        <v>2</v>
      </c>
      <c r="C102"/>
      <c r="D102"/>
      <c r="E102"/>
      <c r="F102"/>
      <c r="G102"/>
    </row>
    <row r="103" spans="2:7" s="2" customFormat="1">
      <c r="B103" t="s">
        <v>44</v>
      </c>
      <c r="C103"/>
      <c r="D103"/>
      <c r="E103"/>
      <c r="F103" s="39" t="s">
        <v>130</v>
      </c>
      <c r="G103" s="39"/>
    </row>
    <row r="104" spans="2:7" s="2" customFormat="1">
      <c r="B104"/>
      <c r="C104"/>
      <c r="D104"/>
      <c r="E104"/>
      <c r="F104"/>
      <c r="G104"/>
    </row>
    <row r="105" spans="2:7" s="2" customFormat="1">
      <c r="B105" t="s">
        <v>140</v>
      </c>
      <c r="C105"/>
      <c r="D105"/>
      <c r="E105"/>
      <c r="F105" t="s">
        <v>143</v>
      </c>
      <c r="G105"/>
    </row>
  </sheetData>
  <mergeCells count="15">
    <mergeCell ref="A13:H13"/>
    <mergeCell ref="A2:H2"/>
    <mergeCell ref="A3:H3"/>
    <mergeCell ref="A4:H4"/>
    <mergeCell ref="B8:H8"/>
    <mergeCell ref="B10:H10"/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</mergeCells>
  <printOptions horizontalCentered="1" verticalCentered="1"/>
  <pageMargins left="0.5" right="0.5" top="0.25" bottom="1" header="0.5" footer="0.5"/>
  <pageSetup paperSize="9" scale="85" fitToHeight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B2C32-3FDC-469A-9A07-25A430993538}">
  <sheetPr>
    <pageSetUpPr fitToPage="1"/>
  </sheetPr>
  <dimension ref="A2:M105"/>
  <sheetViews>
    <sheetView topLeftCell="A64" zoomScale="70" zoomScaleNormal="70" workbookViewId="0">
      <selection activeCell="G36" sqref="G36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0" width="11.625" style="2" bestFit="1" customWidth="1"/>
    <col min="11" max="12" width="14" style="2" bestFit="1" customWidth="1"/>
    <col min="13" max="13" width="15.5" style="2" customWidth="1"/>
    <col min="14" max="16384" width="9" style="2"/>
  </cols>
  <sheetData>
    <row r="2" spans="1:8">
      <c r="A2" s="130" t="s">
        <v>55</v>
      </c>
      <c r="B2" s="130"/>
      <c r="C2" s="130"/>
      <c r="D2" s="130"/>
      <c r="E2" s="130"/>
      <c r="F2" s="130"/>
      <c r="G2" s="130"/>
      <c r="H2" s="130"/>
    </row>
    <row r="3" spans="1:8">
      <c r="A3" s="130" t="s">
        <v>56</v>
      </c>
      <c r="B3" s="130"/>
      <c r="C3" s="130"/>
      <c r="D3" s="130"/>
      <c r="E3" s="130"/>
      <c r="F3" s="130"/>
      <c r="G3" s="130"/>
      <c r="H3" s="130"/>
    </row>
    <row r="4" spans="1:8">
      <c r="A4" s="130" t="s">
        <v>144</v>
      </c>
      <c r="B4" s="130"/>
      <c r="C4" s="130"/>
      <c r="D4" s="130"/>
      <c r="E4" s="130"/>
      <c r="F4" s="130"/>
      <c r="G4" s="130"/>
      <c r="H4" s="130"/>
    </row>
    <row r="8" spans="1:8" ht="15">
      <c r="B8" s="129" t="s">
        <v>58</v>
      </c>
      <c r="C8" s="129"/>
      <c r="D8" s="129"/>
      <c r="E8" s="129"/>
      <c r="F8" s="129"/>
      <c r="G8" s="129"/>
      <c r="H8" s="129"/>
    </row>
    <row r="9" spans="1:8" ht="15">
      <c r="B9" s="3"/>
      <c r="C9" s="3"/>
      <c r="D9" s="3"/>
      <c r="E9" s="3"/>
      <c r="F9" s="3"/>
    </row>
    <row r="10" spans="1:8" ht="15">
      <c r="B10" s="129" t="s">
        <v>97</v>
      </c>
      <c r="C10" s="129"/>
      <c r="D10" s="129"/>
      <c r="E10" s="129"/>
      <c r="F10" s="129"/>
      <c r="G10" s="129"/>
      <c r="H10" s="129"/>
    </row>
    <row r="11" spans="1:8" ht="15">
      <c r="B11" s="100"/>
      <c r="C11" s="100"/>
      <c r="D11" s="100"/>
      <c r="E11" s="100"/>
      <c r="F11" s="100"/>
    </row>
    <row r="12" spans="1:8" ht="15">
      <c r="B12" s="100"/>
      <c r="C12" s="100"/>
      <c r="D12" s="100"/>
      <c r="E12" s="100"/>
      <c r="F12" s="100"/>
    </row>
    <row r="13" spans="1:8">
      <c r="A13" s="130" t="s">
        <v>146</v>
      </c>
      <c r="B13" s="130"/>
      <c r="C13" s="130"/>
      <c r="D13" s="130"/>
      <c r="E13" s="130"/>
      <c r="F13" s="130"/>
      <c r="G13" s="130"/>
      <c r="H13" s="130"/>
    </row>
    <row r="14" spans="1:8">
      <c r="A14" s="101"/>
      <c r="B14" s="101"/>
      <c r="C14" s="101"/>
      <c r="D14" s="101"/>
      <c r="E14" s="101"/>
      <c r="F14" s="101"/>
      <c r="G14" s="101"/>
      <c r="H14" s="101"/>
    </row>
    <row r="15" spans="1:8">
      <c r="A15" s="130" t="s">
        <v>98</v>
      </c>
      <c r="B15" s="130"/>
      <c r="C15" s="130"/>
      <c r="D15" s="130"/>
      <c r="E15" s="130"/>
      <c r="F15" s="130"/>
      <c r="G15" s="130"/>
      <c r="H15" s="130"/>
    </row>
    <row r="17" spans="1:11">
      <c r="A17" s="132" t="s">
        <v>43</v>
      </c>
      <c r="B17" s="132" t="s">
        <v>6</v>
      </c>
      <c r="C17" s="133" t="s">
        <v>39</v>
      </c>
      <c r="D17" s="133" t="s">
        <v>40</v>
      </c>
      <c r="E17" s="131" t="s">
        <v>41</v>
      </c>
      <c r="F17" s="131"/>
      <c r="G17" s="131" t="s">
        <v>42</v>
      </c>
      <c r="H17" s="131"/>
    </row>
    <row r="18" spans="1:11">
      <c r="A18" s="132"/>
      <c r="B18" s="132"/>
      <c r="C18" s="134"/>
      <c r="D18" s="134"/>
      <c r="E18" s="103" t="s">
        <v>7</v>
      </c>
      <c r="F18" s="103" t="s">
        <v>0</v>
      </c>
      <c r="G18" s="103" t="s">
        <v>7</v>
      </c>
      <c r="H18" s="103" t="s">
        <v>0</v>
      </c>
    </row>
    <row r="19" spans="1:11">
      <c r="A19" s="103">
        <v>0</v>
      </c>
      <c r="B19" s="103">
        <v>1</v>
      </c>
      <c r="C19" s="102">
        <v>2</v>
      </c>
      <c r="D19" s="102">
        <v>3</v>
      </c>
      <c r="E19" s="103">
        <v>4</v>
      </c>
      <c r="F19" s="103">
        <v>5</v>
      </c>
      <c r="G19" s="103">
        <v>6</v>
      </c>
      <c r="H19" s="103">
        <v>7</v>
      </c>
    </row>
    <row r="20" spans="1:11">
      <c r="A20" s="103">
        <v>1</v>
      </c>
      <c r="B20" s="8" t="s">
        <v>3</v>
      </c>
      <c r="C20" s="103" t="s">
        <v>59</v>
      </c>
      <c r="D20" s="9">
        <v>100000</v>
      </c>
      <c r="E20" s="10"/>
      <c r="F20" s="9"/>
      <c r="G20" s="10"/>
      <c r="H20" s="9"/>
    </row>
    <row r="21" spans="1:11">
      <c r="A21" s="103">
        <v>2</v>
      </c>
      <c r="B21" s="8" t="s">
        <v>100</v>
      </c>
      <c r="C21" s="103" t="s">
        <v>60</v>
      </c>
      <c r="D21" s="9">
        <v>1000</v>
      </c>
      <c r="E21" s="10"/>
      <c r="F21" s="9"/>
      <c r="G21" s="10"/>
      <c r="H21" s="9"/>
    </row>
    <row r="22" spans="1:11">
      <c r="A22" s="103">
        <v>3</v>
      </c>
      <c r="B22" s="8" t="s">
        <v>101</v>
      </c>
      <c r="C22" s="103" t="s">
        <v>59</v>
      </c>
      <c r="D22" s="9">
        <v>95000</v>
      </c>
      <c r="E22" s="10"/>
      <c r="F22" s="9"/>
      <c r="G22" s="10"/>
      <c r="H22" s="9"/>
    </row>
    <row r="23" spans="1:11" ht="15">
      <c r="A23" s="83" t="s">
        <v>19</v>
      </c>
      <c r="B23" s="84" t="s">
        <v>47</v>
      </c>
      <c r="C23" s="83"/>
      <c r="D23" s="81"/>
      <c r="E23" s="78"/>
      <c r="F23" s="81"/>
      <c r="G23" s="78"/>
      <c r="H23" s="81"/>
    </row>
    <row r="24" spans="1:11">
      <c r="A24" s="103">
        <v>4</v>
      </c>
      <c r="B24" s="8" t="s">
        <v>102</v>
      </c>
      <c r="C24" s="103" t="s">
        <v>60</v>
      </c>
      <c r="D24" s="9">
        <v>44000</v>
      </c>
      <c r="E24" s="62">
        <v>0</v>
      </c>
      <c r="F24" s="63">
        <f>D24*E24</f>
        <v>0</v>
      </c>
      <c r="G24" s="10">
        <v>670.84</v>
      </c>
      <c r="H24" s="9">
        <f>D24*G24</f>
        <v>29516960</v>
      </c>
    </row>
    <row r="25" spans="1:11">
      <c r="A25" s="103">
        <v>5</v>
      </c>
      <c r="B25" s="8" t="s">
        <v>103</v>
      </c>
      <c r="C25" s="103" t="s">
        <v>74</v>
      </c>
      <c r="D25" s="9">
        <v>22500</v>
      </c>
      <c r="E25" s="62"/>
      <c r="F25" s="63">
        <f t="shared" ref="F25:F30" si="0">D25*E25</f>
        <v>0</v>
      </c>
      <c r="G25" s="10"/>
      <c r="H25" s="9">
        <f t="shared" ref="H25:H30" si="1">D25*G25</f>
        <v>0</v>
      </c>
    </row>
    <row r="26" spans="1:11">
      <c r="A26" s="103">
        <v>6</v>
      </c>
      <c r="B26" s="8" t="s">
        <v>104</v>
      </c>
      <c r="C26" s="103" t="s">
        <v>61</v>
      </c>
      <c r="D26" s="9">
        <v>22500</v>
      </c>
      <c r="E26" s="62"/>
      <c r="F26" s="63">
        <f t="shared" si="0"/>
        <v>0</v>
      </c>
      <c r="G26" s="10">
        <v>65</v>
      </c>
      <c r="H26" s="9">
        <f t="shared" si="1"/>
        <v>1462500</v>
      </c>
    </row>
    <row r="27" spans="1:11" s="74" customFormat="1">
      <c r="A27" s="71">
        <v>7</v>
      </c>
      <c r="B27" s="72" t="s">
        <v>62</v>
      </c>
      <c r="C27" s="71" t="s">
        <v>61</v>
      </c>
      <c r="D27" s="63">
        <v>22500</v>
      </c>
      <c r="E27" s="62">
        <v>0</v>
      </c>
      <c r="F27" s="63"/>
      <c r="G27" s="62">
        <v>28</v>
      </c>
      <c r="H27" s="63">
        <v>383000</v>
      </c>
      <c r="I27" s="75"/>
      <c r="J27" s="76"/>
      <c r="K27" s="73"/>
    </row>
    <row r="28" spans="1:11">
      <c r="A28" s="103">
        <v>8</v>
      </c>
      <c r="B28" s="8" t="s">
        <v>8</v>
      </c>
      <c r="C28" s="103" t="s">
        <v>63</v>
      </c>
      <c r="D28" s="9">
        <v>25000</v>
      </c>
      <c r="E28" s="62"/>
      <c r="F28" s="63">
        <f t="shared" si="0"/>
        <v>0</v>
      </c>
      <c r="G28" s="10"/>
      <c r="H28" s="9">
        <f t="shared" si="1"/>
        <v>0</v>
      </c>
    </row>
    <row r="29" spans="1:11">
      <c r="A29" s="103">
        <v>9</v>
      </c>
      <c r="B29" s="15" t="s">
        <v>105</v>
      </c>
      <c r="C29" s="103" t="s">
        <v>63</v>
      </c>
      <c r="D29" s="9">
        <v>5200</v>
      </c>
      <c r="E29" s="63">
        <v>49</v>
      </c>
      <c r="F29" s="63">
        <f t="shared" si="0"/>
        <v>254800</v>
      </c>
      <c r="G29" s="9">
        <v>250</v>
      </c>
      <c r="H29" s="9">
        <f t="shared" si="1"/>
        <v>1300000</v>
      </c>
    </row>
    <row r="30" spans="1:11" s="74" customFormat="1">
      <c r="A30" s="71">
        <v>10</v>
      </c>
      <c r="B30" s="105" t="s">
        <v>106</v>
      </c>
      <c r="C30" s="71" t="s">
        <v>63</v>
      </c>
      <c r="D30" s="63">
        <v>10000</v>
      </c>
      <c r="E30" s="63">
        <v>144</v>
      </c>
      <c r="F30" s="63">
        <f t="shared" si="0"/>
        <v>1440000</v>
      </c>
      <c r="G30" s="63">
        <v>504</v>
      </c>
      <c r="H30" s="63">
        <f t="shared" si="1"/>
        <v>5040000</v>
      </c>
    </row>
    <row r="31" spans="1:11">
      <c r="A31" s="103">
        <v>11</v>
      </c>
      <c r="B31" s="15" t="s">
        <v>107</v>
      </c>
      <c r="C31" s="103" t="s">
        <v>63</v>
      </c>
      <c r="D31" s="9">
        <v>5000</v>
      </c>
      <c r="E31" s="62"/>
      <c r="F31" s="63"/>
      <c r="G31" s="10"/>
      <c r="H31" s="9"/>
    </row>
    <row r="32" spans="1:11" ht="15">
      <c r="A32" s="83" t="s">
        <v>20</v>
      </c>
      <c r="B32" s="84" t="s">
        <v>48</v>
      </c>
      <c r="C32" s="83"/>
      <c r="D32" s="81"/>
      <c r="E32" s="78"/>
      <c r="F32" s="81">
        <f>F24+F25+F26+F27+F28+F29+F30+F31</f>
        <v>1694800</v>
      </c>
      <c r="G32" s="78"/>
      <c r="H32" s="81">
        <f>H24+H25+H26+H27+H28+H29+H30+H31</f>
        <v>37702460</v>
      </c>
      <c r="I32" s="56"/>
    </row>
    <row r="33" spans="1:13" s="74" customFormat="1" ht="15">
      <c r="A33" s="111">
        <v>12</v>
      </c>
      <c r="B33" s="28" t="s">
        <v>9</v>
      </c>
      <c r="C33" s="29" t="s">
        <v>65</v>
      </c>
      <c r="D33" s="110">
        <v>45000</v>
      </c>
      <c r="E33" s="62">
        <v>250</v>
      </c>
      <c r="F33" s="63">
        <f>D33*E33</f>
        <v>11250000</v>
      </c>
      <c r="G33" s="62">
        <v>350</v>
      </c>
      <c r="H33" s="64">
        <f>D33*G33</f>
        <v>15750000</v>
      </c>
    </row>
    <row r="34" spans="1:13">
      <c r="A34" s="103">
        <v>13</v>
      </c>
      <c r="B34" s="28" t="s">
        <v>64</v>
      </c>
      <c r="C34" s="29" t="s">
        <v>66</v>
      </c>
      <c r="D34" s="30">
        <v>25000</v>
      </c>
      <c r="E34" s="62"/>
      <c r="F34" s="63">
        <f>D34*E34</f>
        <v>0</v>
      </c>
      <c r="G34" s="10">
        <v>150</v>
      </c>
      <c r="H34" s="9">
        <f>D34*G34</f>
        <v>3750000</v>
      </c>
    </row>
    <row r="35" spans="1:13" s="74" customFormat="1">
      <c r="A35" s="71">
        <v>14</v>
      </c>
      <c r="B35" s="28" t="s">
        <v>11</v>
      </c>
      <c r="C35" s="29" t="s">
        <v>65</v>
      </c>
      <c r="D35" s="110">
        <v>9500</v>
      </c>
      <c r="E35" s="62">
        <v>285</v>
      </c>
      <c r="F35" s="63">
        <f>D35*E35</f>
        <v>2707500</v>
      </c>
      <c r="G35" s="62">
        <v>578.98</v>
      </c>
      <c r="H35" s="63">
        <f>D35*G35</f>
        <v>5500310</v>
      </c>
    </row>
    <row r="36" spans="1:13" s="74" customFormat="1">
      <c r="A36" s="71">
        <v>15</v>
      </c>
      <c r="B36" s="28" t="s">
        <v>10</v>
      </c>
      <c r="C36" s="29" t="s">
        <v>67</v>
      </c>
      <c r="D36" s="110">
        <v>3500</v>
      </c>
      <c r="E36" s="62">
        <v>194</v>
      </c>
      <c r="F36" s="63">
        <f>D36*E36</f>
        <v>679000</v>
      </c>
      <c r="G36" s="62">
        <v>554</v>
      </c>
      <c r="H36" s="63">
        <f>D36*G36</f>
        <v>1939000</v>
      </c>
    </row>
    <row r="37" spans="1:13" ht="15">
      <c r="A37" s="83" t="s">
        <v>21</v>
      </c>
      <c r="B37" s="84" t="s">
        <v>49</v>
      </c>
      <c r="C37" s="83"/>
      <c r="D37" s="81"/>
      <c r="E37" s="78"/>
      <c r="F37" s="81">
        <f>F33+F34+F35+F36</f>
        <v>14636500</v>
      </c>
      <c r="G37" s="78"/>
      <c r="H37" s="81">
        <f>H33+H34+H35+H36</f>
        <v>26939310</v>
      </c>
      <c r="I37" s="56"/>
    </row>
    <row r="38" spans="1:13" s="74" customFormat="1">
      <c r="A38" s="71">
        <v>16</v>
      </c>
      <c r="B38" s="72" t="s">
        <v>12</v>
      </c>
      <c r="C38" s="71" t="s">
        <v>63</v>
      </c>
      <c r="D38" s="63">
        <v>13000</v>
      </c>
      <c r="E38" s="62">
        <v>80</v>
      </c>
      <c r="F38" s="63">
        <f>D38*E38</f>
        <v>1040000</v>
      </c>
      <c r="G38" s="62">
        <v>115</v>
      </c>
      <c r="H38" s="63">
        <f>D38*G38</f>
        <v>1495000</v>
      </c>
      <c r="I38" s="108"/>
      <c r="J38" s="109"/>
      <c r="K38" s="95"/>
      <c r="L38" s="108"/>
    </row>
    <row r="39" spans="1:13">
      <c r="A39" s="103">
        <v>17</v>
      </c>
      <c r="B39" s="8" t="s">
        <v>13</v>
      </c>
      <c r="C39" s="103" t="s">
        <v>63</v>
      </c>
      <c r="D39" s="9">
        <v>10000</v>
      </c>
      <c r="E39" s="62">
        <v>5</v>
      </c>
      <c r="F39" s="63">
        <f>E39*D39</f>
        <v>50000</v>
      </c>
      <c r="G39" s="62">
        <v>35</v>
      </c>
      <c r="H39" s="9">
        <f t="shared" ref="H39:H49" si="2">D39*G39</f>
        <v>350000</v>
      </c>
      <c r="I39" s="92"/>
      <c r="J39" s="94"/>
      <c r="K39" s="95"/>
      <c r="L39" s="92"/>
    </row>
    <row r="40" spans="1:13">
      <c r="A40" s="103">
        <v>18</v>
      </c>
      <c r="B40" s="8" t="s">
        <v>68</v>
      </c>
      <c r="C40" s="103" t="s">
        <v>63</v>
      </c>
      <c r="D40" s="9">
        <v>50000</v>
      </c>
      <c r="E40" s="62"/>
      <c r="F40" s="63">
        <f t="shared" ref="F40:F49" si="3">D40*E40</f>
        <v>0</v>
      </c>
      <c r="G40" s="62">
        <v>10</v>
      </c>
      <c r="H40" s="9">
        <f t="shared" si="2"/>
        <v>500000</v>
      </c>
      <c r="I40" s="92"/>
      <c r="J40" s="94"/>
      <c r="K40" s="96"/>
      <c r="L40" s="92"/>
    </row>
    <row r="41" spans="1:13">
      <c r="A41" s="103">
        <v>19</v>
      </c>
      <c r="B41" s="8" t="s">
        <v>108</v>
      </c>
      <c r="C41" s="103" t="s">
        <v>63</v>
      </c>
      <c r="D41" s="9">
        <v>30000</v>
      </c>
      <c r="E41" s="62"/>
      <c r="F41" s="63">
        <f t="shared" si="3"/>
        <v>0</v>
      </c>
      <c r="G41" s="62">
        <v>10</v>
      </c>
      <c r="H41" s="9">
        <f t="shared" si="2"/>
        <v>300000</v>
      </c>
      <c r="I41" s="92"/>
      <c r="J41" s="94"/>
      <c r="K41" s="96"/>
      <c r="L41" s="92"/>
    </row>
    <row r="42" spans="1:13" s="74" customFormat="1">
      <c r="A42" s="71">
        <v>20</v>
      </c>
      <c r="B42" s="72" t="s">
        <v>109</v>
      </c>
      <c r="C42" s="71" t="s">
        <v>63</v>
      </c>
      <c r="D42" s="63">
        <v>25000</v>
      </c>
      <c r="E42" s="62"/>
      <c r="F42" s="63">
        <f t="shared" si="3"/>
        <v>0</v>
      </c>
      <c r="G42" s="62">
        <v>250</v>
      </c>
      <c r="H42" s="63">
        <f t="shared" si="2"/>
        <v>6250000</v>
      </c>
      <c r="I42" s="108"/>
      <c r="J42" s="109"/>
      <c r="K42" s="93"/>
      <c r="L42" s="108"/>
    </row>
    <row r="43" spans="1:13" s="74" customFormat="1">
      <c r="A43" s="71">
        <v>21</v>
      </c>
      <c r="B43" s="72" t="s">
        <v>69</v>
      </c>
      <c r="C43" s="71" t="s">
        <v>63</v>
      </c>
      <c r="D43" s="63">
        <v>10000</v>
      </c>
      <c r="E43" s="62">
        <v>10</v>
      </c>
      <c r="F43" s="63">
        <f t="shared" si="3"/>
        <v>100000</v>
      </c>
      <c r="G43" s="62">
        <v>15</v>
      </c>
      <c r="H43" s="63">
        <f t="shared" si="2"/>
        <v>150000</v>
      </c>
      <c r="I43" s="108"/>
      <c r="J43" s="109"/>
      <c r="K43" s="93"/>
      <c r="L43" s="108"/>
      <c r="M43" s="108"/>
    </row>
    <row r="44" spans="1:13">
      <c r="A44" s="103">
        <v>22</v>
      </c>
      <c r="B44" s="8" t="s">
        <v>70</v>
      </c>
      <c r="C44" s="103" t="s">
        <v>63</v>
      </c>
      <c r="D44" s="9">
        <v>15000</v>
      </c>
      <c r="E44" s="62">
        <v>0</v>
      </c>
      <c r="F44" s="63">
        <f t="shared" si="3"/>
        <v>0</v>
      </c>
      <c r="G44" s="62">
        <v>4</v>
      </c>
      <c r="H44" s="9">
        <f t="shared" si="2"/>
        <v>60000</v>
      </c>
      <c r="I44" s="92"/>
      <c r="J44" s="94"/>
      <c r="K44" s="95"/>
      <c r="L44" s="92"/>
    </row>
    <row r="45" spans="1:13">
      <c r="A45" s="103">
        <v>23</v>
      </c>
      <c r="B45" s="15" t="s">
        <v>110</v>
      </c>
      <c r="C45" s="103" t="s">
        <v>63</v>
      </c>
      <c r="D45" s="9">
        <v>10000</v>
      </c>
      <c r="E45" s="62"/>
      <c r="F45" s="63">
        <f t="shared" si="3"/>
        <v>0</v>
      </c>
      <c r="G45" s="62">
        <v>40</v>
      </c>
      <c r="H45" s="9">
        <f t="shared" si="2"/>
        <v>400000</v>
      </c>
      <c r="I45" s="92"/>
      <c r="J45" s="94"/>
      <c r="K45" s="93"/>
      <c r="L45" s="92"/>
    </row>
    <row r="46" spans="1:13">
      <c r="A46" s="103">
        <v>24</v>
      </c>
      <c r="B46" s="8" t="s">
        <v>111</v>
      </c>
      <c r="C46" s="103" t="s">
        <v>63</v>
      </c>
      <c r="D46" s="9">
        <v>15500</v>
      </c>
      <c r="E46" s="62">
        <v>0</v>
      </c>
      <c r="F46" s="63">
        <f t="shared" si="3"/>
        <v>0</v>
      </c>
      <c r="G46" s="62">
        <v>0</v>
      </c>
      <c r="H46" s="9">
        <f t="shared" si="2"/>
        <v>0</v>
      </c>
      <c r="I46" s="92"/>
      <c r="J46" s="94"/>
      <c r="K46" s="95"/>
      <c r="L46" s="92"/>
    </row>
    <row r="47" spans="1:13">
      <c r="A47" s="103">
        <v>25</v>
      </c>
      <c r="B47" s="8" t="s">
        <v>71</v>
      </c>
      <c r="C47" s="103" t="s">
        <v>63</v>
      </c>
      <c r="D47" s="9">
        <v>10000</v>
      </c>
      <c r="E47" s="62">
        <v>0</v>
      </c>
      <c r="F47" s="63">
        <f t="shared" si="3"/>
        <v>0</v>
      </c>
      <c r="G47" s="62">
        <v>3</v>
      </c>
      <c r="H47" s="9">
        <f t="shared" si="2"/>
        <v>30000</v>
      </c>
      <c r="I47" s="92"/>
      <c r="J47" s="94"/>
      <c r="K47" s="95"/>
      <c r="L47" s="92"/>
    </row>
    <row r="48" spans="1:13">
      <c r="A48" s="103">
        <v>26</v>
      </c>
      <c r="B48" s="8" t="s">
        <v>72</v>
      </c>
      <c r="C48" s="103" t="s">
        <v>63</v>
      </c>
      <c r="D48" s="9">
        <v>10000</v>
      </c>
      <c r="E48" s="62">
        <v>0</v>
      </c>
      <c r="F48" s="63">
        <f t="shared" si="3"/>
        <v>0</v>
      </c>
      <c r="G48" s="62">
        <v>0</v>
      </c>
      <c r="H48" s="9">
        <f t="shared" si="2"/>
        <v>0</v>
      </c>
      <c r="I48" s="92"/>
      <c r="J48" s="94"/>
      <c r="K48" s="95"/>
      <c r="L48" s="92"/>
    </row>
    <row r="49" spans="1:12" s="74" customFormat="1">
      <c r="A49" s="71">
        <v>27</v>
      </c>
      <c r="B49" s="72" t="s">
        <v>112</v>
      </c>
      <c r="C49" s="71" t="s">
        <v>63</v>
      </c>
      <c r="D49" s="63">
        <v>15500</v>
      </c>
      <c r="E49" s="62">
        <v>50</v>
      </c>
      <c r="F49" s="63">
        <f t="shared" si="3"/>
        <v>775000</v>
      </c>
      <c r="G49" s="62">
        <v>50</v>
      </c>
      <c r="H49" s="63">
        <f t="shared" si="2"/>
        <v>775000</v>
      </c>
      <c r="I49" s="108"/>
      <c r="J49" s="109"/>
      <c r="K49" s="95"/>
      <c r="L49" s="108"/>
    </row>
    <row r="50" spans="1:12" ht="15">
      <c r="A50" s="83" t="s">
        <v>22</v>
      </c>
      <c r="B50" s="84" t="s">
        <v>50</v>
      </c>
      <c r="C50" s="83"/>
      <c r="D50" s="81"/>
      <c r="E50" s="78"/>
      <c r="F50" s="81">
        <f>F38+F39+F40+F41+F42+F43+F44+F45+F46+F47+F48+F49</f>
        <v>1965000</v>
      </c>
      <c r="G50" s="78"/>
      <c r="H50" s="81">
        <f>H38+H39+H40+H41+H42+H43+H44+H45+H46+H47+H48+H4+H49-580000</f>
        <v>9730000</v>
      </c>
      <c r="I50" s="92"/>
      <c r="J50" s="56"/>
      <c r="K50" s="92"/>
      <c r="L50" s="92"/>
    </row>
    <row r="51" spans="1:12" ht="15">
      <c r="A51" s="83" t="s">
        <v>27</v>
      </c>
      <c r="B51" s="84" t="s">
        <v>23</v>
      </c>
      <c r="C51" s="83"/>
      <c r="D51" s="81"/>
      <c r="E51" s="78"/>
      <c r="F51" s="81">
        <f>F32+F37+F50</f>
        <v>18296300</v>
      </c>
      <c r="G51" s="78"/>
      <c r="H51" s="81">
        <f>H32+H37+H50</f>
        <v>74371770</v>
      </c>
      <c r="I51" s="92"/>
    </row>
    <row r="52" spans="1:12">
      <c r="A52" s="103">
        <v>28</v>
      </c>
      <c r="B52" s="8" t="s">
        <v>14</v>
      </c>
      <c r="C52" s="103" t="s">
        <v>73</v>
      </c>
      <c r="D52" s="25">
        <v>50315.171999999999</v>
      </c>
      <c r="E52" s="62"/>
      <c r="F52" s="63">
        <f>D52*E52</f>
        <v>0</v>
      </c>
      <c r="G52" s="10">
        <v>21.6</v>
      </c>
      <c r="H52" s="9">
        <f>D52*G52</f>
        <v>1086807.7152</v>
      </c>
    </row>
    <row r="53" spans="1:12">
      <c r="A53" s="103">
        <v>29</v>
      </c>
      <c r="B53" s="8" t="s">
        <v>15</v>
      </c>
      <c r="C53" s="103" t="s">
        <v>73</v>
      </c>
      <c r="D53" s="25">
        <v>68989.759999999995</v>
      </c>
      <c r="E53" s="62"/>
      <c r="F53" s="63"/>
      <c r="G53" s="10"/>
      <c r="H53" s="9"/>
    </row>
    <row r="54" spans="1:12">
      <c r="A54" s="103">
        <v>30</v>
      </c>
      <c r="B54" s="8" t="s">
        <v>4</v>
      </c>
      <c r="C54" s="103" t="s">
        <v>73</v>
      </c>
      <c r="D54" s="27">
        <v>1450000</v>
      </c>
      <c r="E54" s="62"/>
      <c r="F54" s="63">
        <f>D54*E54</f>
        <v>0</v>
      </c>
      <c r="G54" s="10">
        <v>15.6</v>
      </c>
      <c r="H54" s="9">
        <f>D54*G54</f>
        <v>22620000</v>
      </c>
    </row>
    <row r="55" spans="1:12">
      <c r="A55" s="103">
        <v>31</v>
      </c>
      <c r="B55" s="16" t="s">
        <v>113</v>
      </c>
      <c r="C55" s="103" t="s">
        <v>114</v>
      </c>
      <c r="D55" s="27">
        <v>35000</v>
      </c>
      <c r="E55" s="62"/>
      <c r="F55" s="63"/>
      <c r="G55" s="10"/>
      <c r="H55" s="9"/>
    </row>
    <row r="56" spans="1:12" s="74" customFormat="1">
      <c r="A56" s="71">
        <v>32</v>
      </c>
      <c r="B56" s="105" t="s">
        <v>16</v>
      </c>
      <c r="C56" s="106" t="s">
        <v>115</v>
      </c>
      <c r="D56" s="107">
        <v>17500</v>
      </c>
      <c r="E56" s="62">
        <v>580</v>
      </c>
      <c r="F56" s="63">
        <f>D56*E56</f>
        <v>10150000</v>
      </c>
      <c r="G56" s="62">
        <v>3430</v>
      </c>
      <c r="H56" s="63">
        <f>D56*G56</f>
        <v>60025000</v>
      </c>
    </row>
    <row r="57" spans="1:12" ht="15">
      <c r="A57" s="83" t="s">
        <v>28</v>
      </c>
      <c r="B57" s="84" t="s">
        <v>0</v>
      </c>
      <c r="C57" s="86"/>
      <c r="D57" s="81"/>
      <c r="E57" s="78"/>
      <c r="F57" s="81">
        <f>F52+F53+F54+F55+F56</f>
        <v>10150000</v>
      </c>
      <c r="G57" s="78"/>
      <c r="H57" s="81">
        <f>H52+H53+H54+H55+H56</f>
        <v>83731807.715200007</v>
      </c>
      <c r="I57" s="56"/>
    </row>
    <row r="58" spans="1:12">
      <c r="A58" s="71">
        <v>33</v>
      </c>
      <c r="B58" s="105" t="s">
        <v>25</v>
      </c>
      <c r="C58" s="71" t="s">
        <v>74</v>
      </c>
      <c r="D58" s="63">
        <v>1500</v>
      </c>
      <c r="E58" s="62">
        <v>1700</v>
      </c>
      <c r="F58" s="63">
        <f>D58*E58</f>
        <v>2550000</v>
      </c>
      <c r="G58" s="62">
        <v>9700</v>
      </c>
      <c r="H58" s="63">
        <f>D58*G58</f>
        <v>14550000</v>
      </c>
    </row>
    <row r="59" spans="1:12">
      <c r="A59" s="71">
        <v>34</v>
      </c>
      <c r="B59" s="72" t="s">
        <v>24</v>
      </c>
      <c r="C59" s="71" t="s">
        <v>74</v>
      </c>
      <c r="D59" s="63">
        <v>1300</v>
      </c>
      <c r="E59" s="62">
        <v>620</v>
      </c>
      <c r="F59" s="63">
        <f t="shared" ref="F59:F60" si="4">D59*E59</f>
        <v>806000</v>
      </c>
      <c r="G59" s="62">
        <v>8120</v>
      </c>
      <c r="H59" s="63">
        <f t="shared" ref="H59:H60" si="5">D59*G59</f>
        <v>10556000</v>
      </c>
    </row>
    <row r="60" spans="1:12">
      <c r="A60" s="71">
        <v>35</v>
      </c>
      <c r="B60" s="72" t="s">
        <v>26</v>
      </c>
      <c r="C60" s="71" t="s">
        <v>74</v>
      </c>
      <c r="D60" s="63">
        <v>1900</v>
      </c>
      <c r="E60" s="62"/>
      <c r="F60" s="63">
        <f t="shared" si="4"/>
        <v>0</v>
      </c>
      <c r="G60" s="62">
        <v>500</v>
      </c>
      <c r="H60" s="63">
        <f t="shared" si="5"/>
        <v>950000</v>
      </c>
    </row>
    <row r="61" spans="1:12" ht="15">
      <c r="A61" s="83" t="s">
        <v>29</v>
      </c>
      <c r="B61" s="84" t="s">
        <v>52</v>
      </c>
      <c r="C61" s="83"/>
      <c r="D61" s="81"/>
      <c r="E61" s="80"/>
      <c r="F61" s="81">
        <f>F58+F59+F60</f>
        <v>3356000</v>
      </c>
      <c r="G61" s="80"/>
      <c r="H61" s="81">
        <f>H58+H59+H60</f>
        <v>26056000</v>
      </c>
      <c r="I61" s="56"/>
    </row>
    <row r="62" spans="1:12">
      <c r="A62" s="103">
        <v>36</v>
      </c>
      <c r="B62" s="8" t="s">
        <v>116</v>
      </c>
      <c r="C62" s="103" t="s">
        <v>61</v>
      </c>
      <c r="D62" s="9">
        <v>15000</v>
      </c>
      <c r="E62" s="63"/>
      <c r="F62" s="63"/>
      <c r="G62" s="9"/>
      <c r="H62" s="9"/>
    </row>
    <row r="63" spans="1:12">
      <c r="A63" s="103">
        <v>37</v>
      </c>
      <c r="B63" s="8" t="s">
        <v>117</v>
      </c>
      <c r="C63" s="103" t="s">
        <v>61</v>
      </c>
      <c r="D63" s="9">
        <v>10000</v>
      </c>
      <c r="E63" s="62"/>
      <c r="F63" s="62"/>
      <c r="G63" s="10"/>
      <c r="H63" s="10"/>
    </row>
    <row r="64" spans="1:12">
      <c r="A64" s="71">
        <v>38</v>
      </c>
      <c r="B64" s="105" t="s">
        <v>118</v>
      </c>
      <c r="C64" s="71" t="s">
        <v>61</v>
      </c>
      <c r="D64" s="63">
        <v>13000</v>
      </c>
      <c r="E64" s="62">
        <v>0</v>
      </c>
      <c r="F64" s="63">
        <f>D64*E64</f>
        <v>0</v>
      </c>
      <c r="G64" s="62">
        <v>200</v>
      </c>
      <c r="H64" s="63">
        <f>D64*G64</f>
        <v>2600000</v>
      </c>
    </row>
    <row r="65" spans="1:10">
      <c r="A65" s="71">
        <v>39</v>
      </c>
      <c r="B65" s="105" t="s">
        <v>119</v>
      </c>
      <c r="C65" s="71" t="s">
        <v>61</v>
      </c>
      <c r="D65" s="63">
        <v>10000</v>
      </c>
      <c r="E65" s="62">
        <v>160</v>
      </c>
      <c r="F65" s="63">
        <f t="shared" ref="F65:F67" si="6">D65*E65</f>
        <v>1600000</v>
      </c>
      <c r="G65" s="62">
        <v>160</v>
      </c>
      <c r="H65" s="63">
        <f t="shared" ref="H65:H67" si="7">D65*G65</f>
        <v>1600000</v>
      </c>
    </row>
    <row r="66" spans="1:10">
      <c r="A66" s="71">
        <v>40</v>
      </c>
      <c r="B66" s="105" t="s">
        <v>120</v>
      </c>
      <c r="C66" s="71" t="s">
        <v>61</v>
      </c>
      <c r="D66" s="63">
        <v>400000</v>
      </c>
      <c r="E66" s="62">
        <v>5</v>
      </c>
      <c r="F66" s="63">
        <f t="shared" si="6"/>
        <v>2000000</v>
      </c>
      <c r="G66" s="62">
        <v>25</v>
      </c>
      <c r="H66" s="63">
        <f t="shared" si="7"/>
        <v>10000000</v>
      </c>
    </row>
    <row r="67" spans="1:10">
      <c r="A67" s="71">
        <v>41</v>
      </c>
      <c r="B67" s="105" t="s">
        <v>121</v>
      </c>
      <c r="C67" s="71" t="s">
        <v>61</v>
      </c>
      <c r="D67" s="63">
        <v>1000000</v>
      </c>
      <c r="E67" s="62">
        <v>5</v>
      </c>
      <c r="F67" s="63">
        <f t="shared" si="6"/>
        <v>5000000</v>
      </c>
      <c r="G67" s="62">
        <v>25</v>
      </c>
      <c r="H67" s="63">
        <f t="shared" si="7"/>
        <v>25000000</v>
      </c>
    </row>
    <row r="68" spans="1:10" ht="15">
      <c r="A68" s="83" t="s">
        <v>30</v>
      </c>
      <c r="B68" s="84" t="s">
        <v>51</v>
      </c>
      <c r="C68" s="83"/>
      <c r="D68" s="81"/>
      <c r="E68" s="78"/>
      <c r="F68" s="81">
        <f>F64+F65+F66+F67</f>
        <v>8600000</v>
      </c>
      <c r="G68" s="78"/>
      <c r="H68" s="81">
        <f>H64+H65+H66+H67</f>
        <v>39200000</v>
      </c>
      <c r="I68" s="56"/>
    </row>
    <row r="69" spans="1:10" ht="15">
      <c r="A69" s="83" t="s">
        <v>31</v>
      </c>
      <c r="B69" s="84" t="s">
        <v>32</v>
      </c>
      <c r="C69" s="83"/>
      <c r="D69" s="81"/>
      <c r="E69" s="78"/>
      <c r="F69" s="82">
        <f>F51+F57+F61+F68</f>
        <v>40402300</v>
      </c>
      <c r="G69" s="82"/>
      <c r="H69" s="82">
        <f>H51+H57+H61+H68</f>
        <v>223359577.71520001</v>
      </c>
      <c r="I69" s="55"/>
      <c r="J69" s="55"/>
    </row>
    <row r="70" spans="1:10">
      <c r="A70" s="103">
        <v>42</v>
      </c>
      <c r="B70" s="15" t="s">
        <v>75</v>
      </c>
      <c r="C70" s="103" t="s">
        <v>63</v>
      </c>
      <c r="D70" s="9">
        <v>28028.091236719039</v>
      </c>
      <c r="E70" s="62"/>
      <c r="F70" s="77">
        <f>D70*E70</f>
        <v>0</v>
      </c>
      <c r="G70" s="10">
        <v>15</v>
      </c>
      <c r="H70" s="25">
        <f>D70*G70</f>
        <v>420421.36855078558</v>
      </c>
    </row>
    <row r="71" spans="1:10">
      <c r="A71" s="103">
        <v>43</v>
      </c>
      <c r="B71" s="8" t="s">
        <v>76</v>
      </c>
      <c r="C71" s="103" t="s">
        <v>63</v>
      </c>
      <c r="D71" s="9">
        <v>1800</v>
      </c>
      <c r="E71" s="62"/>
      <c r="F71" s="77">
        <f t="shared" ref="F71:F82" si="8">D71*E71</f>
        <v>0</v>
      </c>
      <c r="G71" s="10"/>
      <c r="H71" s="25">
        <f t="shared" ref="H71:H82" si="9">D71*G71</f>
        <v>0</v>
      </c>
    </row>
    <row r="72" spans="1:10">
      <c r="A72" s="103">
        <v>44</v>
      </c>
      <c r="B72" s="8" t="s">
        <v>77</v>
      </c>
      <c r="C72" s="103" t="s">
        <v>63</v>
      </c>
      <c r="D72" s="97">
        <v>20255.060000000001</v>
      </c>
      <c r="E72" s="62"/>
      <c r="F72" s="77">
        <f t="shared" si="8"/>
        <v>0</v>
      </c>
      <c r="G72" s="10">
        <v>250</v>
      </c>
      <c r="H72" s="112">
        <f>D72*G72-75</f>
        <v>5063690</v>
      </c>
    </row>
    <row r="73" spans="1:10">
      <c r="A73" s="103">
        <v>45</v>
      </c>
      <c r="B73" s="8" t="s">
        <v>78</v>
      </c>
      <c r="C73" s="103" t="s">
        <v>63</v>
      </c>
      <c r="D73" s="9">
        <v>28600</v>
      </c>
      <c r="E73" s="62"/>
      <c r="F73" s="77">
        <f t="shared" si="8"/>
        <v>0</v>
      </c>
      <c r="G73" s="10">
        <v>40</v>
      </c>
      <c r="H73" s="25">
        <f t="shared" si="9"/>
        <v>1144000</v>
      </c>
    </row>
    <row r="74" spans="1:10">
      <c r="A74" s="103">
        <v>46</v>
      </c>
      <c r="B74" s="8" t="s">
        <v>79</v>
      </c>
      <c r="C74" s="103" t="s">
        <v>63</v>
      </c>
      <c r="D74" s="9">
        <v>45480</v>
      </c>
      <c r="E74" s="62"/>
      <c r="F74" s="77">
        <f t="shared" si="8"/>
        <v>0</v>
      </c>
      <c r="G74" s="10">
        <v>4</v>
      </c>
      <c r="H74" s="25">
        <f t="shared" si="9"/>
        <v>181920</v>
      </c>
    </row>
    <row r="75" spans="1:10">
      <c r="A75" s="103">
        <v>47</v>
      </c>
      <c r="B75" s="8" t="s">
        <v>80</v>
      </c>
      <c r="C75" s="103" t="s">
        <v>63</v>
      </c>
      <c r="D75" s="9">
        <v>16000</v>
      </c>
      <c r="E75" s="62"/>
      <c r="F75" s="77">
        <f t="shared" si="8"/>
        <v>0</v>
      </c>
      <c r="G75" s="10">
        <v>576</v>
      </c>
      <c r="H75" s="25">
        <f t="shared" si="9"/>
        <v>9216000</v>
      </c>
    </row>
    <row r="76" spans="1:10">
      <c r="A76" s="103">
        <v>48</v>
      </c>
      <c r="B76" s="8" t="s">
        <v>122</v>
      </c>
      <c r="C76" s="103" t="s">
        <v>63</v>
      </c>
      <c r="D76" s="9">
        <v>150000</v>
      </c>
      <c r="E76" s="62"/>
      <c r="F76" s="77">
        <f t="shared" si="8"/>
        <v>0</v>
      </c>
      <c r="G76" s="10"/>
      <c r="H76" s="25">
        <f t="shared" si="9"/>
        <v>0</v>
      </c>
    </row>
    <row r="77" spans="1:10">
      <c r="A77" s="103">
        <v>49</v>
      </c>
      <c r="B77" s="8" t="s">
        <v>81</v>
      </c>
      <c r="C77" s="103" t="s">
        <v>63</v>
      </c>
      <c r="D77" s="9">
        <v>2000000</v>
      </c>
      <c r="E77" s="62"/>
      <c r="F77" s="77">
        <f t="shared" si="8"/>
        <v>0</v>
      </c>
      <c r="G77" s="10"/>
      <c r="H77" s="25">
        <f t="shared" si="9"/>
        <v>0</v>
      </c>
    </row>
    <row r="78" spans="1:10">
      <c r="A78" s="103">
        <v>50</v>
      </c>
      <c r="B78" s="8" t="s">
        <v>82</v>
      </c>
      <c r="C78" s="103" t="s">
        <v>63</v>
      </c>
      <c r="D78" s="9">
        <v>180000</v>
      </c>
      <c r="E78" s="62"/>
      <c r="F78" s="77">
        <f t="shared" si="8"/>
        <v>0</v>
      </c>
      <c r="G78" s="10">
        <v>3</v>
      </c>
      <c r="H78" s="25">
        <f t="shared" si="9"/>
        <v>540000</v>
      </c>
    </row>
    <row r="79" spans="1:10">
      <c r="A79" s="103">
        <v>51</v>
      </c>
      <c r="B79" s="15" t="s">
        <v>83</v>
      </c>
      <c r="C79" s="103" t="s">
        <v>63</v>
      </c>
      <c r="D79" s="9">
        <v>150000</v>
      </c>
      <c r="E79" s="62"/>
      <c r="F79" s="77">
        <f t="shared" si="8"/>
        <v>0</v>
      </c>
      <c r="G79" s="10"/>
      <c r="H79" s="25">
        <f t="shared" si="9"/>
        <v>0</v>
      </c>
    </row>
    <row r="80" spans="1:10">
      <c r="A80" s="103">
        <v>52</v>
      </c>
      <c r="B80" s="15" t="s">
        <v>84</v>
      </c>
      <c r="C80" s="103" t="s">
        <v>63</v>
      </c>
      <c r="D80" s="9">
        <v>6000</v>
      </c>
      <c r="E80" s="62"/>
      <c r="F80" s="77">
        <f t="shared" si="8"/>
        <v>0</v>
      </c>
      <c r="G80" s="10">
        <v>636</v>
      </c>
      <c r="H80" s="25">
        <f t="shared" si="9"/>
        <v>3816000</v>
      </c>
    </row>
    <row r="81" spans="1:10">
      <c r="A81" s="103">
        <v>53</v>
      </c>
      <c r="B81" s="15" t="s">
        <v>123</v>
      </c>
      <c r="C81" s="103" t="s">
        <v>63</v>
      </c>
      <c r="D81" s="9">
        <v>1400</v>
      </c>
      <c r="E81" s="62"/>
      <c r="F81" s="77">
        <f t="shared" si="8"/>
        <v>0</v>
      </c>
      <c r="G81" s="10">
        <v>5</v>
      </c>
      <c r="H81" s="25">
        <f t="shared" si="9"/>
        <v>7000</v>
      </c>
    </row>
    <row r="82" spans="1:10">
      <c r="A82" s="103">
        <v>54</v>
      </c>
      <c r="B82" s="8" t="s">
        <v>124</v>
      </c>
      <c r="C82" s="103" t="s">
        <v>63</v>
      </c>
      <c r="D82" s="9">
        <v>12500</v>
      </c>
      <c r="E82" s="62"/>
      <c r="F82" s="77">
        <f t="shared" si="8"/>
        <v>0</v>
      </c>
      <c r="G82" s="10">
        <v>40</v>
      </c>
      <c r="H82" s="25">
        <f t="shared" si="9"/>
        <v>500000</v>
      </c>
    </row>
    <row r="83" spans="1:10" ht="14.25" customHeight="1">
      <c r="A83" s="83" t="s">
        <v>33</v>
      </c>
      <c r="B83" s="85" t="s">
        <v>53</v>
      </c>
      <c r="C83" s="83"/>
      <c r="D83" s="81"/>
      <c r="E83" s="78"/>
      <c r="F83" s="79">
        <f>F70+F71+F72+F73+F74+F75+F76+F77+F78+F79+F80+F81+F82</f>
        <v>0</v>
      </c>
      <c r="G83" s="78"/>
      <c r="H83" s="113">
        <f>H70+H71+H72+H73+H74+H75+H76+H77+H78+H79+H80+H81+H82+82.36</f>
        <v>20889113.728550784</v>
      </c>
      <c r="I83" s="98"/>
    </row>
    <row r="84" spans="1:10" s="122" customFormat="1">
      <c r="A84" s="116">
        <v>55</v>
      </c>
      <c r="B84" s="117" t="s">
        <v>17</v>
      </c>
      <c r="C84" s="116" t="s">
        <v>86</v>
      </c>
      <c r="D84" s="118">
        <v>1500000</v>
      </c>
      <c r="E84" s="119">
        <v>1</v>
      </c>
      <c r="F84" s="120">
        <f>D84*E84</f>
        <v>1500000</v>
      </c>
      <c r="G84" s="119">
        <v>9</v>
      </c>
      <c r="H84" s="120">
        <f>D84*G84</f>
        <v>13500000</v>
      </c>
      <c r="I84" s="121"/>
    </row>
    <row r="85" spans="1:10">
      <c r="A85" s="103">
        <v>56</v>
      </c>
      <c r="B85" s="8" t="s">
        <v>125</v>
      </c>
      <c r="C85" s="103" t="s">
        <v>87</v>
      </c>
      <c r="D85" s="9">
        <v>0</v>
      </c>
      <c r="E85" s="62"/>
      <c r="F85" s="63"/>
      <c r="G85" s="10"/>
      <c r="H85" s="9"/>
    </row>
    <row r="86" spans="1:10">
      <c r="A86" s="103">
        <v>57</v>
      </c>
      <c r="B86" s="8" t="s">
        <v>126</v>
      </c>
      <c r="C86" s="103" t="s">
        <v>85</v>
      </c>
      <c r="D86" s="9">
        <v>1200000</v>
      </c>
      <c r="E86" s="62"/>
      <c r="F86" s="77">
        <f>D86*E86</f>
        <v>0</v>
      </c>
      <c r="G86" s="10">
        <v>1</v>
      </c>
      <c r="H86" s="25">
        <f>D86*G86</f>
        <v>1200000</v>
      </c>
    </row>
    <row r="87" spans="1:10">
      <c r="A87" s="103">
        <v>58</v>
      </c>
      <c r="B87" s="8" t="s">
        <v>88</v>
      </c>
      <c r="C87" s="103" t="s">
        <v>89</v>
      </c>
      <c r="D87" s="9">
        <v>200000</v>
      </c>
      <c r="E87" s="62"/>
      <c r="F87" s="62"/>
      <c r="G87" s="10"/>
      <c r="H87" s="10"/>
    </row>
    <row r="88" spans="1:10">
      <c r="A88" s="103">
        <v>59</v>
      </c>
      <c r="B88" s="8" t="s">
        <v>127</v>
      </c>
      <c r="C88" s="103" t="s">
        <v>114</v>
      </c>
      <c r="D88" s="9">
        <v>500000</v>
      </c>
      <c r="E88" s="62"/>
      <c r="F88" s="62"/>
      <c r="G88" s="10"/>
      <c r="H88" s="10"/>
    </row>
    <row r="89" spans="1:10" ht="15">
      <c r="A89" s="83" t="s">
        <v>34</v>
      </c>
      <c r="B89" s="84" t="s">
        <v>54</v>
      </c>
      <c r="C89" s="83"/>
      <c r="D89" s="81"/>
      <c r="E89" s="78"/>
      <c r="F89" s="81">
        <f>SUM(F84:F87)</f>
        <v>1500000</v>
      </c>
      <c r="G89" s="78"/>
      <c r="H89" s="81">
        <f>SUM(H84:H87)</f>
        <v>14700000</v>
      </c>
      <c r="I89" s="56"/>
    </row>
    <row r="90" spans="1:10" ht="15">
      <c r="A90" s="83" t="s">
        <v>35</v>
      </c>
      <c r="B90" s="84" t="s">
        <v>90</v>
      </c>
      <c r="C90" s="83"/>
      <c r="D90" s="81"/>
      <c r="E90" s="78"/>
      <c r="F90" s="81">
        <f>F83+F89</f>
        <v>1500000</v>
      </c>
      <c r="G90" s="78"/>
      <c r="H90" s="81">
        <f>H89+H83</f>
        <v>35589113.728550784</v>
      </c>
      <c r="I90" s="56"/>
    </row>
    <row r="91" spans="1:10" ht="15">
      <c r="A91" s="83" t="s">
        <v>36</v>
      </c>
      <c r="B91" s="84" t="s">
        <v>91</v>
      </c>
      <c r="C91" s="83"/>
      <c r="D91" s="81"/>
      <c r="E91" s="78"/>
      <c r="F91" s="81">
        <f>F90+F69</f>
        <v>41902300</v>
      </c>
      <c r="G91" s="78"/>
      <c r="H91" s="81">
        <f>H90+H69</f>
        <v>258948691.4437508</v>
      </c>
      <c r="I91" s="56"/>
    </row>
    <row r="92" spans="1:10" ht="15">
      <c r="A92" s="83" t="s">
        <v>37</v>
      </c>
      <c r="B92" s="84" t="s">
        <v>18</v>
      </c>
      <c r="C92" s="83"/>
      <c r="D92" s="81"/>
      <c r="E92" s="78"/>
      <c r="F92" s="81">
        <f>F91*0.1</f>
        <v>4190230</v>
      </c>
      <c r="G92" s="78"/>
      <c r="H92" s="81">
        <f>H91*0.1</f>
        <v>25894869.144375082</v>
      </c>
    </row>
    <row r="93" spans="1:10" ht="15">
      <c r="A93" s="83" t="s">
        <v>38</v>
      </c>
      <c r="B93" s="84" t="s">
        <v>92</v>
      </c>
      <c r="C93" s="83"/>
      <c r="D93" s="81"/>
      <c r="E93" s="78"/>
      <c r="F93" s="81">
        <f>F91+F92</f>
        <v>46092530</v>
      </c>
      <c r="G93" s="78"/>
      <c r="H93" s="81">
        <f>H91+H92</f>
        <v>284843560.58812588</v>
      </c>
      <c r="I93" s="56"/>
      <c r="J93" s="56"/>
    </row>
    <row r="94" spans="1:10" ht="15">
      <c r="B94" s="3" t="s">
        <v>5</v>
      </c>
      <c r="C94"/>
      <c r="D94"/>
      <c r="E94"/>
      <c r="F94"/>
      <c r="G94"/>
      <c r="H94" s="104"/>
    </row>
    <row r="95" spans="1:10">
      <c r="B95" t="s">
        <v>93</v>
      </c>
      <c r="C95"/>
      <c r="D95"/>
      <c r="E95"/>
      <c r="F95" s="128" t="s">
        <v>95</v>
      </c>
      <c r="G95" s="128"/>
      <c r="H95" s="56"/>
    </row>
    <row r="96" spans="1:10">
      <c r="B96"/>
      <c r="C96"/>
      <c r="D96"/>
      <c r="E96"/>
      <c r="F96"/>
      <c r="G96"/>
    </row>
    <row r="97" spans="2:7" s="2" customFormat="1">
      <c r="B97" t="s">
        <v>99</v>
      </c>
      <c r="C97"/>
      <c r="D97"/>
      <c r="E97"/>
      <c r="F97" s="128" t="s">
        <v>131</v>
      </c>
      <c r="G97" s="128"/>
    </row>
    <row r="98" spans="2:7" s="2" customFormat="1">
      <c r="B98"/>
      <c r="C98"/>
      <c r="D98"/>
      <c r="E98"/>
      <c r="F98"/>
      <c r="G98"/>
    </row>
    <row r="99" spans="2:7" s="2" customFormat="1">
      <c r="B99" s="37" t="s">
        <v>94</v>
      </c>
      <c r="C99"/>
      <c r="D99"/>
      <c r="E99"/>
      <c r="F99" s="99" t="s">
        <v>96</v>
      </c>
      <c r="G99" s="99"/>
    </row>
    <row r="100" spans="2:7" s="2" customFormat="1" ht="15">
      <c r="B100" s="3" t="s">
        <v>1</v>
      </c>
      <c r="C100"/>
      <c r="D100"/>
      <c r="E100"/>
      <c r="F100"/>
      <c r="G100"/>
    </row>
    <row r="101" spans="2:7" s="2" customFormat="1">
      <c r="B101" t="s">
        <v>141</v>
      </c>
      <c r="C101"/>
      <c r="D101"/>
      <c r="E101"/>
      <c r="F101" t="s">
        <v>142</v>
      </c>
      <c r="G101"/>
    </row>
    <row r="102" spans="2:7" s="2" customFormat="1" ht="15">
      <c r="B102" s="3" t="s">
        <v>2</v>
      </c>
      <c r="C102"/>
      <c r="D102"/>
      <c r="E102"/>
      <c r="F102"/>
      <c r="G102"/>
    </row>
    <row r="103" spans="2:7" s="2" customFormat="1">
      <c r="B103" t="s">
        <v>44</v>
      </c>
      <c r="C103"/>
      <c r="D103"/>
      <c r="E103"/>
      <c r="F103" s="39" t="s">
        <v>130</v>
      </c>
      <c r="G103" s="39"/>
    </row>
    <row r="104" spans="2:7" s="2" customFormat="1">
      <c r="B104"/>
      <c r="C104"/>
      <c r="D104"/>
      <c r="E104"/>
      <c r="F104"/>
      <c r="G104"/>
    </row>
    <row r="105" spans="2:7" s="2" customFormat="1">
      <c r="B105" t="s">
        <v>140</v>
      </c>
      <c r="C105"/>
      <c r="D105"/>
      <c r="E105"/>
      <c r="F105" t="s">
        <v>143</v>
      </c>
      <c r="G105"/>
    </row>
  </sheetData>
  <mergeCells count="15">
    <mergeCell ref="A13:H13"/>
    <mergeCell ref="A2:H2"/>
    <mergeCell ref="A3:H3"/>
    <mergeCell ref="A4:H4"/>
    <mergeCell ref="B8:H8"/>
    <mergeCell ref="B10:H10"/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</mergeCells>
  <pageMargins left="0.75" right="0" top="0.75" bottom="0.75" header="0.3" footer="0.3"/>
  <pageSetup paperSize="9" scale="4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 сар</vt:lpstr>
      <vt:lpstr>2 сар</vt:lpstr>
      <vt:lpstr>3 сар</vt:lpstr>
      <vt:lpstr>4 сар</vt:lpstr>
      <vt:lpstr>5 сар</vt:lpstr>
      <vt:lpstr>6сар</vt:lpstr>
      <vt:lpstr>7 сар</vt:lpstr>
      <vt:lpstr>8 сар</vt:lpstr>
      <vt:lpstr>9 сар</vt:lpstr>
      <vt:lpstr>10 сар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Mongolit</cp:lastModifiedBy>
  <cp:lastPrinted>2023-10-20T03:28:15Z</cp:lastPrinted>
  <dcterms:created xsi:type="dcterms:W3CDTF">2014-01-15T06:30:10Z</dcterms:created>
  <dcterms:modified xsi:type="dcterms:W3CDTF">2023-10-20T03:30:24Z</dcterms:modified>
</cp:coreProperties>
</file>