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DALT MANA\TSETSERLEG_50\Annual Report_2023\"/>
    </mc:Choice>
  </mc:AlternateContent>
  <xr:revisionPtr revIDLastSave="0" documentId="13_ncr:1_{5556B889-BA7E-4B27-9462-4167E4995CF6}" xr6:coauthVersionLast="47" xr6:coauthVersionMax="47" xr10:uidLastSave="{00000000-0000-0000-0000-000000000000}"/>
  <bookViews>
    <workbookView xWindow="1695" yWindow="30" windowWidth="18930" windowHeight="20880" xr2:uid="{13108840-EC1F-4F9A-BFD8-3DEBBC1F48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46" i="1" s="1"/>
  <c r="H29" i="1"/>
  <c r="H25" i="1"/>
  <c r="H32" i="1"/>
  <c r="G27" i="1"/>
  <c r="H45" i="1"/>
  <c r="H33" i="1" l="1"/>
  <c r="H47" i="1" s="1"/>
  <c r="H48" i="1" s="1"/>
  <c r="H49" i="1" s="1"/>
  <c r="D36" i="1"/>
  <c r="H27" i="1" l="1"/>
  <c r="F27" i="1"/>
  <c r="F19" i="1" l="1"/>
  <c r="H19" i="1"/>
  <c r="H18" i="1"/>
  <c r="H44" i="1"/>
  <c r="H41" i="1"/>
  <c r="H40" i="1"/>
  <c r="H39" i="1"/>
  <c r="H38" i="1"/>
  <c r="H37" i="1"/>
  <c r="H36" i="1"/>
  <c r="H35" i="1"/>
  <c r="H34" i="1"/>
  <c r="H31" i="1"/>
  <c r="H30" i="1"/>
  <c r="H28" i="1"/>
  <c r="H23" i="1"/>
  <c r="H22" i="1"/>
  <c r="H21" i="1"/>
  <c r="H16" i="1"/>
  <c r="F44" i="1" l="1"/>
  <c r="F43" i="1"/>
  <c r="F41" i="1"/>
  <c r="F40" i="1"/>
  <c r="F39" i="1"/>
  <c r="F38" i="1"/>
  <c r="F37" i="1"/>
  <c r="F36" i="1"/>
  <c r="F35" i="1"/>
  <c r="F34" i="1"/>
  <c r="F31" i="1"/>
  <c r="F30" i="1"/>
  <c r="F32" i="1" s="1"/>
  <c r="F28" i="1"/>
  <c r="F26" i="1"/>
  <c r="F23" i="1"/>
  <c r="F22" i="1"/>
  <c r="F21" i="1"/>
  <c r="F18" i="1"/>
  <c r="F16" i="1"/>
  <c r="F29" i="1" l="1"/>
  <c r="F42" i="1"/>
  <c r="F45" i="1"/>
  <c r="H43" i="1"/>
  <c r="H26" i="1"/>
  <c r="F17" i="1" l="1"/>
  <c r="F24" i="1"/>
  <c r="F20" i="1"/>
  <c r="F25" i="1" s="1"/>
  <c r="H24" i="1"/>
  <c r="F46" i="1"/>
  <c r="H17" i="1"/>
  <c r="H20" i="1"/>
  <c r="F33" i="1" l="1"/>
  <c r="F47" i="1" s="1"/>
  <c r="F48" i="1" l="1"/>
  <c r="F49" i="1" s="1"/>
</calcChain>
</file>

<file path=xl/sharedStrings.xml><?xml version="1.0" encoding="utf-8"?>
<sst xmlns="http://schemas.openxmlformats.org/spreadsheetml/2006/main" count="110" uniqueCount="82">
  <si>
    <t>УЛСЫН ТӨСВИЙН ХӨРӨНГӨӨР ХЭРЭГЖҮҮЛЖ БАЙГАА ЦЭЦЭРЛЭГ-50 ТӨСЛИЙН</t>
  </si>
  <si>
    <t>Төсвийн дүн: 775 038 257 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</si>
  <si>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</si>
  <si>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</si>
  <si>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</si>
  <si>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</si>
  <si>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</si>
  <si>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</si>
  <si>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</si>
  <si>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</si>
  <si>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Төсөл, төсөв зохиолт</t>
  </si>
  <si>
    <t>%</t>
  </si>
  <si>
    <t>I</t>
  </si>
  <si>
    <t>Бэлтгэл ажлын дүн</t>
  </si>
  <si>
    <t>Эрэл ба шалган холбох маршрут</t>
  </si>
  <si>
    <t>сорьц</t>
  </si>
  <si>
    <t>Литогеохими, анхдагч</t>
  </si>
  <si>
    <t>II</t>
  </si>
  <si>
    <t>Зураглалын ажлын дүн</t>
  </si>
  <si>
    <t>III</t>
  </si>
  <si>
    <t>IV</t>
  </si>
  <si>
    <t xml:space="preserve">Сорьцлолтын дүн </t>
  </si>
  <si>
    <t>V</t>
  </si>
  <si>
    <t>Томилолтын зардал</t>
  </si>
  <si>
    <t>х.өдөр</t>
  </si>
  <si>
    <t>Суурин боловсруулалт</t>
  </si>
  <si>
    <t>х.сар</t>
  </si>
  <si>
    <t>лист</t>
  </si>
  <si>
    <t>VI</t>
  </si>
  <si>
    <t>Хүн тээвэр</t>
  </si>
  <si>
    <t>Үйлдвэрлэлийн тээвэр</t>
  </si>
  <si>
    <t>VII</t>
  </si>
  <si>
    <t>Тээврийн дүн</t>
  </si>
  <si>
    <t>VIII</t>
  </si>
  <si>
    <t>IX</t>
  </si>
  <si>
    <t>X</t>
  </si>
  <si>
    <t>Лабораторийн ажлын дүн</t>
  </si>
  <si>
    <t>Автомашины түрээс</t>
  </si>
  <si>
    <t>XI</t>
  </si>
  <si>
    <t>Бусад ажлын дүн</t>
  </si>
  <si>
    <t>XII</t>
  </si>
  <si>
    <t>ГАДНЫ БАЙГУУЛЛАГЫН ДҮН /X+XI/</t>
  </si>
  <si>
    <t>XIII</t>
  </si>
  <si>
    <t>НИЙТ АЖЛЫН ЦЭВЭР ДҮН /IX+XII/</t>
  </si>
  <si>
    <t>НӨАТ-10 %</t>
  </si>
  <si>
    <t>НИЙТ АЖЛЫН ДҮН /XIII+XIV/</t>
  </si>
  <si>
    <t>Гүйцэтгэгч:</t>
  </si>
  <si>
    <t>/Ч.Алтанзул/</t>
  </si>
  <si>
    <t>/Ц.Энхсайхан/</t>
  </si>
  <si>
    <t>/А.Хонгорзул/</t>
  </si>
  <si>
    <t>Танилцсан:</t>
  </si>
  <si>
    <t>Үндэсний геологийн албаны ГСХ-ийн дарга</t>
  </si>
  <si>
    <t>Хянасан:</t>
  </si>
  <si>
    <t>Үндэсний геологийн албаны ГСХ-ийн мэргэжилтэн</t>
  </si>
  <si>
    <t>Уул уурхай, хүнд үйлдвэрийн сайдын 2022 оны</t>
  </si>
  <si>
    <t>А/87 дугаар тушаалын 6 дугаар хавсралт</t>
  </si>
  <si>
    <t>АЖЛЫН ГҮЙЦЭТГЭЛ</t>
  </si>
  <si>
    <t>Цэглэн сорьцлолт, штуф</t>
  </si>
  <si>
    <t>Цэглэн сорьцлолт, силикат</t>
  </si>
  <si>
    <t>Үнэмлэхүй нас</t>
  </si>
  <si>
    <t>Тайлангийн зураг хэвлэх</t>
  </si>
  <si>
    <t>км</t>
  </si>
  <si>
    <t>ICP шинжилгээ, 33 элемент</t>
  </si>
  <si>
    <t>Минераграфи</t>
  </si>
  <si>
    <t>Буталгаа</t>
  </si>
  <si>
    <t>Нүүрс  бэлтгэл</t>
  </si>
  <si>
    <t>Байрны түрээс</t>
  </si>
  <si>
    <t>сар</t>
  </si>
  <si>
    <t>авто</t>
  </si>
  <si>
    <t>Хээрийн ажлын дүн  /II-III/</t>
  </si>
  <si>
    <t>ӨӨРИЙН ХҮЧНИЙ АЖЛЫН ДҮН /I+IV+V/</t>
  </si>
  <si>
    <t>төг</t>
  </si>
  <si>
    <t>/Х.Ганхуяг/</t>
  </si>
  <si>
    <t>"Судалтмана" компанийн захирал</t>
  </si>
  <si>
    <t>"Судалтмана" компанийн эдийн засагч, ня-бо</t>
  </si>
  <si>
    <t>"Судалтмана" Төслийн ахлагч</t>
  </si>
  <si>
    <t>Петрографи, тоололттой</t>
  </si>
  <si>
    <t>Химийн шинжилгээ, чулуу</t>
  </si>
  <si>
    <t>ICP шинжилгээ, 49 элемент</t>
  </si>
  <si>
    <t>/Т.Цэрэндулам/</t>
  </si>
  <si>
    <t>Үндэсний геологийн албаны ТЗУХ-ны УТГСХ мэргэжилтэн</t>
  </si>
  <si>
    <t>2023 оны 10 дугаар сарын 01-нээс 10 дугаар сарын 31-ний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</si>
</sst>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0B65-67BA-4A28-85B0-3B42C206E286}">
  <dimension ref="A1:J58"/>
  <sheetViews>
    <sheetView tabSelected="1" workbookViewId="0">
      <selection activeCell="I42" sqref="I42"/>
    </sheetView>
  </sheetViews>
  <sheetFormatPr defaultColWidth="10" defaultRowHeight="14.25" x14ac:dyDescent="0.2"/>
  <cols>
    <col min="1" max="1" width="4.42578125" style="21" customWidth="1"/>
    <col min="2" max="2" width="43.85546875" style="20" customWidth="1"/>
    <col min="3" max="3" width="11.28515625" style="20" customWidth="1"/>
    <col min="4" max="4" width="13.28515625" style="20" customWidth="1"/>
    <col min="5" max="5" width="13.85546875" style="20" customWidth="1"/>
    <col min="6" max="6" width="12.7109375" style="20" bestFit="1" customWidth="1"/>
    <col min="7" max="7" width="13.85546875" style="20" customWidth="1"/>
    <col min="8" max="8" width="14" style="20" bestFit="1" customWidth="1"/>
    <col min="9" max="10" width="12.7109375" style="20" bestFit="1" customWidth="1"/>
    <col min="11" max="16384" width="10" style="20"/>
  </cols>
  <sheetData>
    <row r="1" spans="1:8" x14ac:dyDescent="0.2">
      <c r="A1" s="29" t="s">
        <v>54</v>
      </c>
      <c r="B1" s="29"/>
      <c r="C1" s="29"/>
      <c r="D1" s="29"/>
      <c r="E1" s="29"/>
      <c r="F1" s="29"/>
      <c r="G1" s="29"/>
      <c r="H1" s="29"/>
    </row>
    <row r="2" spans="1:8" x14ac:dyDescent="0.2">
      <c r="A2" s="29" t="s">
        <v>55</v>
      </c>
      <c r="B2" s="29"/>
      <c r="C2" s="29"/>
      <c r="D2" s="29"/>
      <c r="E2" s="29"/>
      <c r="F2" s="29"/>
      <c r="G2" s="29"/>
      <c r="H2" s="29"/>
    </row>
    <row r="5" spans="1:8" ht="15" x14ac:dyDescent="0.25">
      <c r="B5" s="30" t="s">
        <v>0</v>
      </c>
      <c r="C5" s="30"/>
      <c r="D5" s="30"/>
      <c r="E5" s="30"/>
      <c r="F5" s="30"/>
      <c r="G5" s="30"/>
      <c r="H5" s="30"/>
    </row>
    <row r="6" spans="1:8" ht="7.5" customHeight="1" x14ac:dyDescent="0.25">
      <c r="B6" s="2"/>
      <c r="C6" s="2"/>
      <c r="D6" s="2"/>
      <c r="E6" s="2"/>
      <c r="F6" s="2"/>
    </row>
    <row r="7" spans="1:8" ht="15" x14ac:dyDescent="0.25">
      <c r="B7" s="30" t="s">
        <v>56</v>
      </c>
      <c r="C7" s="30"/>
      <c r="D7" s="30"/>
      <c r="E7" s="30"/>
      <c r="F7" s="30"/>
      <c r="G7" s="30"/>
      <c r="H7" s="30"/>
    </row>
    <row r="8" spans="1:8" ht="15" x14ac:dyDescent="0.25">
      <c r="B8" s="1"/>
      <c r="D8" s="1"/>
      <c r="E8" s="1"/>
      <c r="F8" s="1"/>
    </row>
    <row r="9" spans="1:8" x14ac:dyDescent="0.2">
      <c r="A9" s="29" t="s">
        <v>81</v>
      </c>
      <c r="B9" s="29"/>
      <c r="C9" s="29"/>
      <c r="D9" s="29"/>
      <c r="E9" s="29"/>
      <c r="F9" s="29"/>
      <c r="G9" s="29"/>
      <c r="H9" s="29"/>
    </row>
    <row r="10" spans="1:8" x14ac:dyDescent="0.2">
      <c r="A10" s="19"/>
      <c r="B10" s="19"/>
      <c r="D10" s="19"/>
      <c r="E10" s="19"/>
      <c r="F10" s="19"/>
      <c r="G10" s="19"/>
      <c r="H10" s="19"/>
    </row>
    <row r="11" spans="1:8" x14ac:dyDescent="0.2">
      <c r="A11" s="29" t="s">
        <v>1</v>
      </c>
      <c r="B11" s="29"/>
      <c r="C11" s="29"/>
      <c r="D11" s="29"/>
      <c r="E11" s="29"/>
      <c r="F11" s="29"/>
      <c r="G11" s="29"/>
      <c r="H11" s="29"/>
    </row>
    <row r="13" spans="1:8" ht="30" customHeight="1" x14ac:dyDescent="0.2">
      <c r="A13" s="32" t="s">
        <v>2</v>
      </c>
      <c r="B13" s="32" t="s">
        <v>3</v>
      </c>
      <c r="C13" s="33" t="s">
        <v>4</v>
      </c>
      <c r="D13" s="33" t="s">
        <v>5</v>
      </c>
      <c r="E13" s="33" t="s">
        <v>6</v>
      </c>
      <c r="F13" s="33"/>
      <c r="G13" s="33" t="s">
        <v>7</v>
      </c>
      <c r="H13" s="33"/>
    </row>
    <row r="14" spans="1:8" ht="15" x14ac:dyDescent="0.2">
      <c r="A14" s="32"/>
      <c r="B14" s="32"/>
      <c r="C14" s="33"/>
      <c r="D14" s="33"/>
      <c r="E14" s="3" t="s">
        <v>8</v>
      </c>
      <c r="F14" s="3" t="s">
        <v>9</v>
      </c>
      <c r="G14" s="3" t="s">
        <v>8</v>
      </c>
      <c r="H14" s="3" t="s">
        <v>9</v>
      </c>
    </row>
    <row r="15" spans="1:8" ht="14.25" customHeight="1" x14ac:dyDescent="0.2">
      <c r="A15" s="4">
        <v>0</v>
      </c>
      <c r="B15" s="4">
        <v>1</v>
      </c>
      <c r="C15" s="5">
        <v>2</v>
      </c>
      <c r="D15" s="5">
        <v>3</v>
      </c>
      <c r="E15" s="4">
        <v>4</v>
      </c>
      <c r="F15" s="4">
        <v>5</v>
      </c>
      <c r="G15" s="4">
        <v>6</v>
      </c>
      <c r="H15" s="4">
        <v>7</v>
      </c>
    </row>
    <row r="16" spans="1:8" ht="14.25" customHeight="1" x14ac:dyDescent="0.2">
      <c r="A16" s="4"/>
      <c r="B16" s="6" t="s">
        <v>10</v>
      </c>
      <c r="C16" s="4" t="s">
        <v>11</v>
      </c>
      <c r="D16" s="7">
        <v>45000</v>
      </c>
      <c r="E16" s="7"/>
      <c r="F16" s="7">
        <f>E16*D16</f>
        <v>0</v>
      </c>
      <c r="G16" s="7">
        <v>10</v>
      </c>
      <c r="H16" s="8">
        <f>D16*G16</f>
        <v>450000</v>
      </c>
    </row>
    <row r="17" spans="1:8" ht="14.25" customHeight="1" x14ac:dyDescent="0.2">
      <c r="A17" s="9" t="s">
        <v>12</v>
      </c>
      <c r="B17" s="10" t="s">
        <v>13</v>
      </c>
      <c r="C17" s="26" t="s">
        <v>71</v>
      </c>
      <c r="D17" s="11"/>
      <c r="E17" s="11"/>
      <c r="F17" s="11">
        <f>SUM(F16:F16)</f>
        <v>0</v>
      </c>
      <c r="G17" s="11"/>
      <c r="H17" s="11">
        <f>SUM(H16:H16)</f>
        <v>450000</v>
      </c>
    </row>
    <row r="18" spans="1:8" ht="14.25" customHeight="1" x14ac:dyDescent="0.2">
      <c r="A18" s="4"/>
      <c r="B18" s="6" t="s">
        <v>14</v>
      </c>
      <c r="C18" s="4" t="s">
        <v>15</v>
      </c>
      <c r="D18" s="7">
        <v>30000</v>
      </c>
      <c r="E18" s="12"/>
      <c r="F18" s="7">
        <f t="shared" ref="F18" si="0">E18*D18</f>
        <v>0</v>
      </c>
      <c r="G18" s="12">
        <v>80</v>
      </c>
      <c r="H18" s="8">
        <f>D18*G18</f>
        <v>2400000</v>
      </c>
    </row>
    <row r="19" spans="1:8" ht="14.25" customHeight="1" x14ac:dyDescent="0.2">
      <c r="A19" s="4"/>
      <c r="B19" s="6" t="s">
        <v>16</v>
      </c>
      <c r="C19" s="4" t="s">
        <v>15</v>
      </c>
      <c r="D19" s="7">
        <v>5000</v>
      </c>
      <c r="E19" s="14"/>
      <c r="F19" s="7">
        <f>E19*D19</f>
        <v>0</v>
      </c>
      <c r="G19" s="7">
        <v>42</v>
      </c>
      <c r="H19" s="8">
        <f>D19*G19</f>
        <v>210000</v>
      </c>
    </row>
    <row r="20" spans="1:8" ht="14.25" customHeight="1" x14ac:dyDescent="0.2">
      <c r="A20" s="9" t="s">
        <v>17</v>
      </c>
      <c r="B20" s="10" t="s">
        <v>18</v>
      </c>
      <c r="C20" s="9"/>
      <c r="D20" s="11"/>
      <c r="E20" s="15"/>
      <c r="F20" s="11">
        <f>SUM(F18:F19)</f>
        <v>0</v>
      </c>
      <c r="G20" s="11"/>
      <c r="H20" s="11">
        <f>SUM(H18:H19)</f>
        <v>2610000</v>
      </c>
    </row>
    <row r="21" spans="1:8" ht="14.25" customHeight="1" x14ac:dyDescent="0.2">
      <c r="A21" s="4"/>
      <c r="B21" s="6" t="s">
        <v>57</v>
      </c>
      <c r="C21" s="4" t="s">
        <v>15</v>
      </c>
      <c r="D21" s="7">
        <v>7500</v>
      </c>
      <c r="E21" s="8"/>
      <c r="F21" s="7">
        <f t="shared" ref="F21:F23" si="1">E21*D21</f>
        <v>0</v>
      </c>
      <c r="G21" s="7">
        <v>10</v>
      </c>
      <c r="H21" s="8">
        <f t="shared" ref="H21:H23" si="2">D21*G21</f>
        <v>75000</v>
      </c>
    </row>
    <row r="22" spans="1:8" ht="14.25" customHeight="1" x14ac:dyDescent="0.2">
      <c r="A22" s="4"/>
      <c r="B22" s="6" t="s">
        <v>58</v>
      </c>
      <c r="C22" s="4" t="s">
        <v>15</v>
      </c>
      <c r="D22" s="7">
        <v>11500</v>
      </c>
      <c r="E22" s="8"/>
      <c r="F22" s="7">
        <f t="shared" si="1"/>
        <v>0</v>
      </c>
      <c r="G22" s="8">
        <v>5</v>
      </c>
      <c r="H22" s="8">
        <f t="shared" si="2"/>
        <v>57500</v>
      </c>
    </row>
    <row r="23" spans="1:8" ht="14.25" customHeight="1" x14ac:dyDescent="0.2">
      <c r="A23" s="4"/>
      <c r="B23" s="6" t="s">
        <v>59</v>
      </c>
      <c r="C23" s="4" t="s">
        <v>15</v>
      </c>
      <c r="D23" s="7">
        <v>15500</v>
      </c>
      <c r="E23" s="7"/>
      <c r="F23" s="7">
        <f t="shared" si="1"/>
        <v>0</v>
      </c>
      <c r="G23" s="7">
        <v>1</v>
      </c>
      <c r="H23" s="8">
        <f t="shared" si="2"/>
        <v>15500</v>
      </c>
    </row>
    <row r="24" spans="1:8" ht="14.25" customHeight="1" x14ac:dyDescent="0.2">
      <c r="A24" s="9" t="s">
        <v>19</v>
      </c>
      <c r="B24" s="10" t="s">
        <v>21</v>
      </c>
      <c r="C24" s="26" t="s">
        <v>71</v>
      </c>
      <c r="D24" s="11"/>
      <c r="E24" s="11"/>
      <c r="F24" s="11">
        <f>SUM(F21:F23)</f>
        <v>0</v>
      </c>
      <c r="G24" s="11"/>
      <c r="H24" s="11">
        <f>SUM(H21:H23)</f>
        <v>148000</v>
      </c>
    </row>
    <row r="25" spans="1:8" ht="14.25" customHeight="1" x14ac:dyDescent="0.2">
      <c r="A25" s="9" t="s">
        <v>20</v>
      </c>
      <c r="B25" s="10" t="s">
        <v>69</v>
      </c>
      <c r="C25" s="26" t="s">
        <v>71</v>
      </c>
      <c r="D25" s="11"/>
      <c r="E25" s="11"/>
      <c r="F25" s="11">
        <f>F20+F24</f>
        <v>0</v>
      </c>
      <c r="G25" s="11"/>
      <c r="H25" s="11">
        <f>H20+H24</f>
        <v>2758000</v>
      </c>
    </row>
    <row r="26" spans="1:8" ht="14.25" customHeight="1" x14ac:dyDescent="0.2">
      <c r="A26" s="4"/>
      <c r="B26" s="6" t="s">
        <v>23</v>
      </c>
      <c r="C26" s="4" t="s">
        <v>24</v>
      </c>
      <c r="D26" s="7">
        <v>5000</v>
      </c>
      <c r="E26" s="7"/>
      <c r="F26" s="7">
        <f t="shared" ref="F26:F28" si="3">E26*D26</f>
        <v>0</v>
      </c>
      <c r="G26" s="7">
        <v>48</v>
      </c>
      <c r="H26" s="7">
        <f t="shared" ref="H26" si="4">D26*G26</f>
        <v>240000</v>
      </c>
    </row>
    <row r="27" spans="1:8" ht="14.25" customHeight="1" x14ac:dyDescent="0.2">
      <c r="A27" s="4"/>
      <c r="B27" s="6" t="s">
        <v>25</v>
      </c>
      <c r="C27" s="4" t="s">
        <v>26</v>
      </c>
      <c r="D27" s="7">
        <v>1288589.38547486</v>
      </c>
      <c r="E27" s="12">
        <v>8.5</v>
      </c>
      <c r="F27" s="7">
        <f>E27*D27</f>
        <v>10953009.77653631</v>
      </c>
      <c r="G27" s="12">
        <f>8+5+6*7+8.5</f>
        <v>63.5</v>
      </c>
      <c r="H27" s="7">
        <f>G27*D27</f>
        <v>81825425.977653608</v>
      </c>
    </row>
    <row r="28" spans="1:8" ht="14.25" customHeight="1" x14ac:dyDescent="0.2">
      <c r="A28" s="4"/>
      <c r="B28" s="6" t="s">
        <v>60</v>
      </c>
      <c r="C28" s="4" t="s">
        <v>27</v>
      </c>
      <c r="D28" s="7">
        <v>25000</v>
      </c>
      <c r="E28" s="7">
        <v>100</v>
      </c>
      <c r="F28" s="7">
        <f t="shared" si="3"/>
        <v>2500000</v>
      </c>
      <c r="G28" s="7">
        <v>100</v>
      </c>
      <c r="H28" s="8">
        <f>D28*G28</f>
        <v>2500000</v>
      </c>
    </row>
    <row r="29" spans="1:8" ht="14.25" customHeight="1" x14ac:dyDescent="0.2">
      <c r="A29" s="9" t="s">
        <v>22</v>
      </c>
      <c r="B29" s="10" t="s">
        <v>9</v>
      </c>
      <c r="C29" s="26" t="s">
        <v>71</v>
      </c>
      <c r="D29" s="11"/>
      <c r="E29" s="11"/>
      <c r="F29" s="11">
        <f>SUM(F26:F28)</f>
        <v>13453009.77653631</v>
      </c>
      <c r="G29" s="11"/>
      <c r="H29" s="11">
        <f>SUM(H26:H28)</f>
        <v>84565425.977653608</v>
      </c>
    </row>
    <row r="30" spans="1:8" ht="14.25" customHeight="1" x14ac:dyDescent="0.2">
      <c r="A30" s="4"/>
      <c r="B30" s="23" t="s">
        <v>29</v>
      </c>
      <c r="C30" s="24" t="s">
        <v>61</v>
      </c>
      <c r="D30" s="25">
        <v>700</v>
      </c>
      <c r="E30" s="8"/>
      <c r="F30" s="7">
        <f t="shared" ref="F30:F31" si="5">E30*D30</f>
        <v>0</v>
      </c>
      <c r="G30" s="7">
        <v>2000</v>
      </c>
      <c r="H30" s="8">
        <f t="shared" ref="H30:H31" si="6">D30*G30</f>
        <v>1400000</v>
      </c>
    </row>
    <row r="31" spans="1:8" ht="14.25" customHeight="1" x14ac:dyDescent="0.2">
      <c r="A31" s="4"/>
      <c r="B31" s="23" t="s">
        <v>30</v>
      </c>
      <c r="C31" s="24" t="s">
        <v>61</v>
      </c>
      <c r="D31" s="25">
        <v>800</v>
      </c>
      <c r="E31" s="8"/>
      <c r="F31" s="7">
        <f t="shared" si="5"/>
        <v>0</v>
      </c>
      <c r="G31" s="27">
        <v>586.16399999999999</v>
      </c>
      <c r="H31" s="8">
        <f t="shared" si="6"/>
        <v>468931.2</v>
      </c>
    </row>
    <row r="32" spans="1:8" ht="14.25" customHeight="1" x14ac:dyDescent="0.2">
      <c r="A32" s="9" t="s">
        <v>28</v>
      </c>
      <c r="B32" s="10" t="s">
        <v>32</v>
      </c>
      <c r="C32" s="26" t="s">
        <v>71</v>
      </c>
      <c r="D32" s="11"/>
      <c r="E32" s="17"/>
      <c r="F32" s="11">
        <f>SUM(F30:F31)</f>
        <v>0</v>
      </c>
      <c r="G32" s="11"/>
      <c r="H32" s="11">
        <f>SUM(H30:H31)</f>
        <v>1868931.2</v>
      </c>
    </row>
    <row r="33" spans="1:8" ht="14.25" customHeight="1" x14ac:dyDescent="0.2">
      <c r="A33" s="9" t="s">
        <v>31</v>
      </c>
      <c r="B33" s="10" t="s">
        <v>70</v>
      </c>
      <c r="C33" s="26" t="s">
        <v>71</v>
      </c>
      <c r="D33" s="11"/>
      <c r="E33" s="11"/>
      <c r="F33" s="11">
        <f>SUM(F17+F25+F29+F32)</f>
        <v>13453009.77653631</v>
      </c>
      <c r="G33" s="11"/>
      <c r="H33" s="11">
        <f>SUM(H17+H25+H29+H32)</f>
        <v>89642357.177653611</v>
      </c>
    </row>
    <row r="34" spans="1:8" ht="14.25" customHeight="1" x14ac:dyDescent="0.2">
      <c r="A34" s="4"/>
      <c r="B34" s="13" t="s">
        <v>62</v>
      </c>
      <c r="C34" s="4" t="s">
        <v>15</v>
      </c>
      <c r="D34" s="7">
        <v>17500</v>
      </c>
      <c r="E34" s="7"/>
      <c r="F34" s="7">
        <f t="shared" ref="F34:F41" si="7">E34*D34</f>
        <v>0</v>
      </c>
      <c r="G34" s="7">
        <v>6</v>
      </c>
      <c r="H34" s="8">
        <f t="shared" ref="H34:H41" si="8">D34*G34</f>
        <v>105000</v>
      </c>
    </row>
    <row r="35" spans="1:8" ht="14.25" customHeight="1" x14ac:dyDescent="0.2">
      <c r="A35" s="4"/>
      <c r="B35" s="6" t="s">
        <v>78</v>
      </c>
      <c r="C35" s="4" t="s">
        <v>15</v>
      </c>
      <c r="D35" s="7">
        <v>33715</v>
      </c>
      <c r="E35" s="16"/>
      <c r="F35" s="7">
        <f t="shared" si="7"/>
        <v>0</v>
      </c>
      <c r="G35" s="16">
        <v>50</v>
      </c>
      <c r="H35" s="8">
        <f t="shared" si="8"/>
        <v>1685750</v>
      </c>
    </row>
    <row r="36" spans="1:8" ht="14.25" customHeight="1" x14ac:dyDescent="0.2">
      <c r="A36" s="4"/>
      <c r="B36" s="6" t="s">
        <v>77</v>
      </c>
      <c r="C36" s="4" t="s">
        <v>15</v>
      </c>
      <c r="D36" s="7">
        <f>7000+36400</f>
        <v>43400</v>
      </c>
      <c r="E36" s="16"/>
      <c r="F36" s="7">
        <f t="shared" si="7"/>
        <v>0</v>
      </c>
      <c r="G36" s="16">
        <v>11</v>
      </c>
      <c r="H36" s="8">
        <f t="shared" si="8"/>
        <v>477400</v>
      </c>
    </row>
    <row r="37" spans="1:8" ht="14.25" customHeight="1" x14ac:dyDescent="0.2">
      <c r="A37" s="4"/>
      <c r="B37" s="6" t="s">
        <v>76</v>
      </c>
      <c r="C37" s="4" t="s">
        <v>15</v>
      </c>
      <c r="D37" s="7">
        <v>80000</v>
      </c>
      <c r="E37" s="16"/>
      <c r="F37" s="7">
        <f t="shared" si="7"/>
        <v>0</v>
      </c>
      <c r="G37" s="16">
        <v>7</v>
      </c>
      <c r="H37" s="8">
        <f t="shared" si="8"/>
        <v>560000</v>
      </c>
    </row>
    <row r="38" spans="1:8" ht="14.25" customHeight="1" x14ac:dyDescent="0.2">
      <c r="A38" s="4"/>
      <c r="B38" s="6" t="s">
        <v>63</v>
      </c>
      <c r="C38" s="4" t="s">
        <v>15</v>
      </c>
      <c r="D38" s="7">
        <v>32000</v>
      </c>
      <c r="E38" s="16"/>
      <c r="F38" s="7">
        <f t="shared" si="7"/>
        <v>0</v>
      </c>
      <c r="G38" s="16">
        <v>6</v>
      </c>
      <c r="H38" s="8">
        <f t="shared" si="8"/>
        <v>192000</v>
      </c>
    </row>
    <row r="39" spans="1:8" ht="14.25" customHeight="1" x14ac:dyDescent="0.2">
      <c r="A39" s="4"/>
      <c r="B39" s="6" t="s">
        <v>59</v>
      </c>
      <c r="C39" s="4" t="s">
        <v>15</v>
      </c>
      <c r="D39" s="7">
        <v>3895000</v>
      </c>
      <c r="E39" s="16"/>
      <c r="F39" s="7">
        <f t="shared" si="7"/>
        <v>0</v>
      </c>
      <c r="G39" s="16">
        <v>1</v>
      </c>
      <c r="H39" s="8">
        <f t="shared" si="8"/>
        <v>3895000</v>
      </c>
    </row>
    <row r="40" spans="1:8" ht="14.25" customHeight="1" x14ac:dyDescent="0.2">
      <c r="A40" s="4"/>
      <c r="B40" s="6" t="s">
        <v>64</v>
      </c>
      <c r="C40" s="4" t="s">
        <v>15</v>
      </c>
      <c r="D40" s="7">
        <v>8700</v>
      </c>
      <c r="E40" s="16"/>
      <c r="F40" s="7">
        <f t="shared" si="7"/>
        <v>0</v>
      </c>
      <c r="G40" s="16">
        <v>54</v>
      </c>
      <c r="H40" s="8">
        <f t="shared" si="8"/>
        <v>469800</v>
      </c>
    </row>
    <row r="41" spans="1:8" ht="14.25" customHeight="1" x14ac:dyDescent="0.2">
      <c r="A41" s="4"/>
      <c r="B41" s="6" t="s">
        <v>65</v>
      </c>
      <c r="C41" s="4" t="s">
        <v>15</v>
      </c>
      <c r="D41" s="7">
        <v>50400</v>
      </c>
      <c r="E41" s="16"/>
      <c r="F41" s="7">
        <f t="shared" si="7"/>
        <v>0</v>
      </c>
      <c r="G41" s="16">
        <v>2</v>
      </c>
      <c r="H41" s="8">
        <f t="shared" si="8"/>
        <v>100800</v>
      </c>
    </row>
    <row r="42" spans="1:8" ht="14.25" customHeight="1" x14ac:dyDescent="0.2">
      <c r="A42" s="9" t="s">
        <v>33</v>
      </c>
      <c r="B42" s="18" t="s">
        <v>36</v>
      </c>
      <c r="C42" s="26" t="s">
        <v>71</v>
      </c>
      <c r="D42" s="11"/>
      <c r="E42" s="11"/>
      <c r="F42" s="11">
        <f>SUM(F34:F41)</f>
        <v>0</v>
      </c>
      <c r="G42" s="11"/>
      <c r="H42" s="11">
        <f>SUM(H34:H41)</f>
        <v>7485750</v>
      </c>
    </row>
    <row r="43" spans="1:8" ht="14.25" customHeight="1" x14ac:dyDescent="0.2">
      <c r="A43" s="4"/>
      <c r="B43" s="6" t="s">
        <v>66</v>
      </c>
      <c r="C43" s="4" t="s">
        <v>67</v>
      </c>
      <c r="D43" s="7">
        <v>900000</v>
      </c>
      <c r="E43" s="7"/>
      <c r="F43" s="7">
        <f t="shared" ref="F43:F44" si="9">E43*D43</f>
        <v>0</v>
      </c>
      <c r="G43" s="7"/>
      <c r="H43" s="7">
        <f>D43*G43</f>
        <v>0</v>
      </c>
    </row>
    <row r="44" spans="1:8" ht="14.25" customHeight="1" x14ac:dyDescent="0.2">
      <c r="A44" s="4"/>
      <c r="B44" s="6" t="s">
        <v>37</v>
      </c>
      <c r="C44" s="4" t="s">
        <v>68</v>
      </c>
      <c r="D44" s="7">
        <v>1800000</v>
      </c>
      <c r="E44" s="12"/>
      <c r="F44" s="7">
        <f t="shared" si="9"/>
        <v>0</v>
      </c>
      <c r="G44" s="12">
        <v>0.4</v>
      </c>
      <c r="H44" s="8">
        <f>D44*G44</f>
        <v>720000</v>
      </c>
    </row>
    <row r="45" spans="1:8" ht="14.25" customHeight="1" x14ac:dyDescent="0.2">
      <c r="A45" s="9" t="s">
        <v>34</v>
      </c>
      <c r="B45" s="10" t="s">
        <v>39</v>
      </c>
      <c r="C45" s="26" t="s">
        <v>71</v>
      </c>
      <c r="D45" s="11"/>
      <c r="E45" s="11"/>
      <c r="F45" s="11">
        <f>SUM(F44:F44)</f>
        <v>0</v>
      </c>
      <c r="G45" s="11"/>
      <c r="H45" s="11">
        <f>SUM(H44:H44)</f>
        <v>720000</v>
      </c>
    </row>
    <row r="46" spans="1:8" ht="14.25" customHeight="1" x14ac:dyDescent="0.2">
      <c r="A46" s="9" t="s">
        <v>35</v>
      </c>
      <c r="B46" s="10" t="s">
        <v>41</v>
      </c>
      <c r="C46" s="26" t="s">
        <v>71</v>
      </c>
      <c r="D46" s="11"/>
      <c r="E46" s="11"/>
      <c r="F46" s="11">
        <f>F42+F45</f>
        <v>0</v>
      </c>
      <c r="G46" s="11"/>
      <c r="H46" s="11">
        <f>H42+H45</f>
        <v>8205750</v>
      </c>
    </row>
    <row r="47" spans="1:8" ht="14.25" customHeight="1" x14ac:dyDescent="0.2">
      <c r="A47" s="9" t="s">
        <v>38</v>
      </c>
      <c r="B47" s="10" t="s">
        <v>43</v>
      </c>
      <c r="C47" s="26" t="s">
        <v>71</v>
      </c>
      <c r="D47" s="11"/>
      <c r="E47" s="11"/>
      <c r="F47" s="11">
        <f>F33+F46</f>
        <v>13453009.77653631</v>
      </c>
      <c r="G47" s="11"/>
      <c r="H47" s="11">
        <f>H33+H46</f>
        <v>97848107.177653611</v>
      </c>
    </row>
    <row r="48" spans="1:8" ht="14.25" customHeight="1" x14ac:dyDescent="0.2">
      <c r="A48" s="9" t="s">
        <v>40</v>
      </c>
      <c r="B48" s="10" t="s">
        <v>44</v>
      </c>
      <c r="C48" s="26" t="s">
        <v>71</v>
      </c>
      <c r="D48" s="11"/>
      <c r="E48" s="11"/>
      <c r="F48" s="11">
        <f>F47*10/100</f>
        <v>1345300.977653631</v>
      </c>
      <c r="G48" s="11"/>
      <c r="H48" s="11">
        <f>H47*10/100</f>
        <v>9784810.7177653611</v>
      </c>
    </row>
    <row r="49" spans="1:10" ht="14.25" customHeight="1" x14ac:dyDescent="0.2">
      <c r="A49" s="9" t="s">
        <v>42</v>
      </c>
      <c r="B49" s="10" t="s">
        <v>45</v>
      </c>
      <c r="C49" s="26" t="s">
        <v>71</v>
      </c>
      <c r="D49" s="11"/>
      <c r="E49" s="11"/>
      <c r="F49" s="11">
        <f>SUM(F47:F48)</f>
        <v>14798310.754189942</v>
      </c>
      <c r="G49" s="11"/>
      <c r="H49" s="11">
        <f>SUM(H47:H48)</f>
        <v>107632917.89541897</v>
      </c>
      <c r="I49" s="28"/>
      <c r="J49" s="28"/>
    </row>
    <row r="50" spans="1:10" ht="15" x14ac:dyDescent="0.25">
      <c r="B50" s="2" t="s">
        <v>46</v>
      </c>
      <c r="F50" s="22"/>
      <c r="G50" s="22"/>
      <c r="H50" s="22"/>
    </row>
    <row r="51" spans="1:10" ht="15.75" customHeight="1" x14ac:dyDescent="0.2">
      <c r="B51" s="20" t="s">
        <v>73</v>
      </c>
      <c r="F51" s="20" t="s">
        <v>47</v>
      </c>
    </row>
    <row r="52" spans="1:10" ht="15.75" customHeight="1" x14ac:dyDescent="0.2">
      <c r="B52" s="31" t="s">
        <v>74</v>
      </c>
      <c r="C52" s="31"/>
      <c r="D52" s="31"/>
      <c r="F52" s="20" t="s">
        <v>49</v>
      </c>
    </row>
    <row r="53" spans="1:10" ht="15.75" customHeight="1" x14ac:dyDescent="0.2">
      <c r="B53" s="20" t="s">
        <v>75</v>
      </c>
      <c r="F53" s="20" t="s">
        <v>48</v>
      </c>
    </row>
    <row r="54" spans="1:10" ht="15.75" customHeight="1" x14ac:dyDescent="0.25">
      <c r="B54" s="2" t="s">
        <v>50</v>
      </c>
    </row>
    <row r="55" spans="1:10" ht="15.75" customHeight="1" x14ac:dyDescent="0.2">
      <c r="B55" s="20" t="s">
        <v>51</v>
      </c>
    </row>
    <row r="56" spans="1:10" ht="15.75" customHeight="1" x14ac:dyDescent="0.25">
      <c r="B56" s="2" t="s">
        <v>52</v>
      </c>
    </row>
    <row r="57" spans="1:10" ht="15.75" customHeight="1" x14ac:dyDescent="0.2">
      <c r="B57" s="20" t="s">
        <v>53</v>
      </c>
      <c r="F57" s="20" t="s">
        <v>72</v>
      </c>
    </row>
    <row r="58" spans="1:10" ht="15.75" customHeight="1" x14ac:dyDescent="0.2">
      <c r="B58" s="20" t="s">
        <v>80</v>
      </c>
      <c r="F58" s="20" t="s">
        <v>79</v>
      </c>
    </row>
  </sheetData>
  <mergeCells count="13">
    <mergeCell ref="B52:D52"/>
    <mergeCell ref="A11:H11"/>
    <mergeCell ref="A13:A14"/>
    <mergeCell ref="B13:B14"/>
    <mergeCell ref="C13:C14"/>
    <mergeCell ref="D13:D14"/>
    <mergeCell ref="E13:F13"/>
    <mergeCell ref="G13:H13"/>
    <mergeCell ref="A1:H1"/>
    <mergeCell ref="A2:H2"/>
    <mergeCell ref="B5:H5"/>
    <mergeCell ref="B7:H7"/>
    <mergeCell ref="A9:H9"/>
  </mergeCells>
  <printOptions horizontalCentered="1"/>
  <pageMargins left="0.59055118110236227" right="0.59055118110236227" top="1.181102362204724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Sudaltmana LLC</dc:creator>
  <cp:lastModifiedBy>Sudaltmana LLC</cp:lastModifiedBy>
  <cp:lastPrinted>2023-10-04T08:51:05Z</cp:lastPrinted>
  <dcterms:created xsi:type="dcterms:W3CDTF">2023-01-19T04:57:32Z</dcterms:created>
  <dcterms:modified xsi:type="dcterms:W3CDTF">2023-10-22T05:26:39Z</dcterms:modified>
</cp:coreProperties>
</file>