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dnoo\Ажил\Чулуун дээжийн сан\Гүйцэтгэл\"/>
    </mc:Choice>
  </mc:AlternateContent>
  <bookViews>
    <workbookView xWindow="0" yWindow="0" windowWidth="28800" windowHeight="1219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1" l="1"/>
  <c r="H65" i="1" s="1"/>
  <c r="F65" i="1"/>
  <c r="G64" i="1"/>
  <c r="H64" i="1" s="1"/>
  <c r="F64" i="1"/>
  <c r="G63" i="1"/>
  <c r="H63" i="1" s="1"/>
  <c r="F63" i="1"/>
  <c r="G62" i="1"/>
  <c r="H62" i="1" s="1"/>
  <c r="F62" i="1"/>
  <c r="G61" i="1"/>
  <c r="H61" i="1" s="1"/>
  <c r="F61" i="1"/>
  <c r="F66" i="1" s="1"/>
  <c r="G59" i="1"/>
  <c r="H59" i="1" s="1"/>
  <c r="F59" i="1"/>
  <c r="G58" i="1"/>
  <c r="H58" i="1" s="1"/>
  <c r="F58" i="1"/>
  <c r="G57" i="1"/>
  <c r="H57" i="1" s="1"/>
  <c r="F57" i="1"/>
  <c r="G54" i="1"/>
  <c r="H54" i="1" s="1"/>
  <c r="F54" i="1"/>
  <c r="G53" i="1"/>
  <c r="H53" i="1" s="1"/>
  <c r="F53" i="1"/>
  <c r="G51" i="1"/>
  <c r="H51" i="1" s="1"/>
  <c r="F51" i="1"/>
  <c r="G50" i="1"/>
  <c r="H50" i="1" s="1"/>
  <c r="F50" i="1"/>
  <c r="G49" i="1"/>
  <c r="H49" i="1" s="1"/>
  <c r="F49" i="1"/>
  <c r="F48" i="1"/>
  <c r="G47" i="1"/>
  <c r="H47" i="1" s="1"/>
  <c r="F47" i="1"/>
  <c r="G46" i="1"/>
  <c r="H46" i="1" s="1"/>
  <c r="F46" i="1"/>
  <c r="G45" i="1"/>
  <c r="H45" i="1" s="1"/>
  <c r="F45" i="1"/>
  <c r="G44" i="1"/>
  <c r="H44" i="1" s="1"/>
  <c r="F44" i="1"/>
  <c r="G42" i="1"/>
  <c r="H42" i="1" s="1"/>
  <c r="F42" i="1"/>
  <c r="G41" i="1"/>
  <c r="H41" i="1" s="1"/>
  <c r="F41" i="1"/>
  <c r="G40" i="1"/>
  <c r="H40" i="1" s="1"/>
  <c r="F40" i="1"/>
  <c r="G39" i="1"/>
  <c r="H39" i="1" s="1"/>
  <c r="F39" i="1"/>
  <c r="G37" i="1"/>
  <c r="H37" i="1" s="1"/>
  <c r="F37" i="1"/>
  <c r="G36" i="1"/>
  <c r="H36" i="1" s="1"/>
  <c r="F36" i="1"/>
  <c r="G35" i="1"/>
  <c r="H35" i="1" s="1"/>
  <c r="F35" i="1"/>
  <c r="G34" i="1"/>
  <c r="H34" i="1" s="1"/>
  <c r="F34" i="1"/>
  <c r="G33" i="1"/>
  <c r="H33" i="1" s="1"/>
  <c r="F33" i="1"/>
  <c r="G32" i="1"/>
  <c r="H32" i="1" s="1"/>
  <c r="F32" i="1"/>
  <c r="G31" i="1"/>
  <c r="H31" i="1" s="1"/>
  <c r="F31" i="1"/>
  <c r="G29" i="1"/>
  <c r="H29" i="1" s="1"/>
  <c r="F29" i="1"/>
  <c r="G28" i="1"/>
  <c r="H28" i="1" s="1"/>
  <c r="F28" i="1"/>
  <c r="G27" i="1"/>
  <c r="H27" i="1" s="1"/>
  <c r="F27" i="1"/>
  <c r="G26" i="1"/>
  <c r="H26" i="1" s="1"/>
  <c r="F26" i="1"/>
  <c r="G25" i="1"/>
  <c r="H25" i="1" s="1"/>
  <c r="F25" i="1"/>
  <c r="G24" i="1"/>
  <c r="H24" i="1" s="1"/>
  <c r="F24" i="1"/>
  <c r="G23" i="1"/>
  <c r="H23" i="1" s="1"/>
  <c r="F23" i="1"/>
  <c r="G22" i="1"/>
  <c r="H22" i="1" s="1"/>
  <c r="F22" i="1"/>
  <c r="G21" i="1"/>
  <c r="H21" i="1" s="1"/>
  <c r="F21" i="1"/>
  <c r="G19" i="1"/>
  <c r="H19" i="1" s="1"/>
  <c r="F19" i="1"/>
  <c r="G18" i="1"/>
  <c r="H18" i="1" s="1"/>
  <c r="F18" i="1"/>
  <c r="G17" i="1"/>
  <c r="H17" i="1" s="1"/>
  <c r="F17" i="1"/>
  <c r="G16" i="1"/>
  <c r="H16" i="1" s="1"/>
  <c r="F15" i="1"/>
  <c r="G14" i="1"/>
  <c r="H14" i="1" s="1"/>
  <c r="G13" i="1"/>
  <c r="H13" i="1" s="1"/>
  <c r="H15" i="1" l="1"/>
  <c r="F20" i="1"/>
  <c r="F43" i="1"/>
  <c r="F52" i="1"/>
  <c r="H20" i="1"/>
  <c r="H30" i="1"/>
  <c r="F55" i="1"/>
  <c r="F56" i="1" s="1"/>
  <c r="F60" i="1"/>
  <c r="F67" i="1" s="1"/>
  <c r="F38" i="1"/>
  <c r="F30" i="1"/>
  <c r="H55" i="1"/>
  <c r="H60" i="1"/>
  <c r="H38" i="1"/>
  <c r="H48" i="1"/>
  <c r="H52" i="1"/>
  <c r="H66" i="1"/>
  <c r="H43" i="1"/>
  <c r="H56" i="1" l="1"/>
  <c r="H67" i="1"/>
  <c r="F68" i="1"/>
  <c r="H68" i="1" l="1"/>
  <c r="H69" i="1" s="1"/>
  <c r="H70" i="1" s="1"/>
  <c r="F69" i="1"/>
  <c r="F70" i="1" s="1"/>
</calcChain>
</file>

<file path=xl/sharedStrings.xml><?xml version="1.0" encoding="utf-8"?>
<sst xmlns="http://schemas.openxmlformats.org/spreadsheetml/2006/main" count="132" uniqueCount="93">
  <si>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</si>
  <si>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</si>
  <si>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</si>
  <si>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"ЧДС-1-2022" ТӨСЛИЙН</t>
  </si>
  <si>
    <t>АЖЛЫН ГҮЙЦЭТГЭЛИЙН АКТ</t>
  </si>
  <si>
    <t>Төсвийн дүн: 990,490,343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</si>
  <si>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</si>
  <si>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</si>
  <si>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</si>
  <si>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</si>
  <si>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</si>
  <si>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</si>
  <si>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</si>
  <si>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</si>
  <si>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</si>
  <si>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</si>
  <si>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Чулуун сангийн бүтэц хадгалаттай танилцаж, дүгнэлт хийх, ажлын арга аргачлал боловсруулах</t>
  </si>
  <si>
    <t>Бэлтгэл ажлын дүн (1-2)</t>
  </si>
  <si>
    <t>Чулуун дээж, материалыг ангилан төрөлжүүлэн, хаягжуулан байршуулах, бүртгэх</t>
  </si>
  <si>
    <t>Чулуун дээжийн бүртгэлийн мэдээллийг тайлан материалтай тулгах</t>
  </si>
  <si>
    <t>Шинэ чулуун дээжийн мэдээллийн сангийн бүтэц, зохион байгуулалтыг гаргах, /ҮГА, ГМТ-тэй зөвшилцөх/</t>
  </si>
  <si>
    <t>Ордын чулуун дээжийн мэдээллийн сан үүсгэх</t>
  </si>
  <si>
    <t>Боловсруулалтын ажлын дүн  (  3-6 )</t>
  </si>
  <si>
    <t>Чулуун дээжийн фото зураг авах, бичвэр мэдээлэл оруулах</t>
  </si>
  <si>
    <t>Шлифийн фото зураг авах, бичвэр мэдээлэл оруулах</t>
  </si>
  <si>
    <t>Аншлифийн фото зураг авах, бичвэр мэдээлэл оруулах</t>
  </si>
  <si>
    <t>Чөмгөн дээжийн фото зураг авах, бичвэр мэдээлэл оруулах</t>
  </si>
  <si>
    <t>Лабораторийн шинжилгээний бүртгэл үүсгэх</t>
  </si>
  <si>
    <t>Шинэ чулуун дээжийн мэдээллийн санд мэдээллийг оруулах</t>
  </si>
  <si>
    <t>Чулуун дээжийн баримт материалын болон байршлын зураг гаргах</t>
  </si>
  <si>
    <t>Программ хөгжүүлэлт өргөтгөлийн ажил</t>
  </si>
  <si>
    <t>Мэдээллийн технологийн бүтцийн судалгаа</t>
  </si>
  <si>
    <t>Шинэ чулуун дээжийн санд өгөдлийг оруулах, бүртгэлжүүлэх ажлын дүн (   7-15  )</t>
  </si>
  <si>
    <t>Музейн үзмэрт тавих дээжийг ялгах</t>
  </si>
  <si>
    <t>Танилцуулга бэлтгэх</t>
  </si>
  <si>
    <t>Сонгосон дээжийг засч, зүсч өнгөлөх</t>
  </si>
  <si>
    <t>Гарал үүслийн макет бэлтгэх</t>
  </si>
  <si>
    <t>Фото зургийг хэвлэх, жааз</t>
  </si>
  <si>
    <t>Музейн үзмэрийг баяжуулах аргачлал боловсруулах</t>
  </si>
  <si>
    <t>Музейн үзмэрт зориулан уурхайгаас дээж авчрах, боловсруулах</t>
  </si>
  <si>
    <t>Музейн үзвэр бэлтгэх ажлын дүн (   16-22 )</t>
  </si>
  <si>
    <t>Хээрийн хангамж томилолт</t>
  </si>
  <si>
    <t>Суурин боловсруулалт, төслийн үр дүнгийн тайлан боловсруулалт</t>
  </si>
  <si>
    <t>Палеонтологийн дээж бэлтгэх</t>
  </si>
  <si>
    <t>Онцлог дээжийн баримтжуулалт</t>
  </si>
  <si>
    <t>Бусад ажлын дүн ( 23-26  )</t>
  </si>
  <si>
    <t>Чулуун дээжийн бүртгэлийн заавар боловсруулах</t>
  </si>
  <si>
    <t xml:space="preserve">Чулуун дээж хүлээлгэн өгөх заавар боловсруулах </t>
  </si>
  <si>
    <t>Чулуун дээжийн санд ажиллах заавар</t>
  </si>
  <si>
    <t>Аюулгүй байдлын заавар зэрэг боловсруулах</t>
  </si>
  <si>
    <t>Заавар боловсруулах ажлын дүн (27-30)</t>
  </si>
  <si>
    <t>Байгууламжийн тоног төхөөрөмжийн судалгаа хийх, техникийн үзүүлэлтүүдийг тодорхойлох</t>
  </si>
  <si>
    <t>Чулуун сангийн Музейн бүтэц зохион байгуулалтын төлөвлөлтийг хийх</t>
  </si>
  <si>
    <t>Чулуун сангийн музейн санхүүжилтийн талаар судлах /ҮГА-тай хамтран, олон улсын төсөл, хөтөлбөрийн нэгжтэй уулзах/</t>
  </si>
  <si>
    <t>Чулуун сангийн эрсдэлийг үнэлэх, Музейн бүтэц, тоног төхөөрөмжийг тодорхойлох ажлын дүн (31-33)</t>
  </si>
  <si>
    <t>Хүн тээвэр (Land cruiser-80)</t>
  </si>
  <si>
    <t>т.км</t>
  </si>
  <si>
    <t>Үйлд.тээвэр (Land cruiser-80)</t>
  </si>
  <si>
    <t>Тээврийн дүн (34-35)</t>
  </si>
  <si>
    <t>Өөрийн хүчний дүн</t>
  </si>
  <si>
    <t>Чулуун дээжийн сангийн барилга байгууламжийн эрсдэлийг үнэлэх</t>
  </si>
  <si>
    <t>барилга</t>
  </si>
  <si>
    <t>Автомашины татвар (Суудлын машин)</t>
  </si>
  <si>
    <t>машин</t>
  </si>
  <si>
    <t>Түрээс</t>
  </si>
  <si>
    <t>сар</t>
  </si>
  <si>
    <t>Дүн (36-37)</t>
  </si>
  <si>
    <t>Шлиф бэлтгэх</t>
  </si>
  <si>
    <t>сорьц</t>
  </si>
  <si>
    <t>Шлифийг тодорхойлох</t>
  </si>
  <si>
    <t>Аншлиф бэлтгэх</t>
  </si>
  <si>
    <t>Аншлифийг тодорхойлох</t>
  </si>
  <si>
    <t>Палеонтологийн шинжилгээ</t>
  </si>
  <si>
    <t>Лабораторийн дүн (38-42)</t>
  </si>
  <si>
    <t>Гадны байгууллагын дүн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</si>
  <si>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</si>
  <si>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</si>
  <si>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</si>
  <si>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</si>
  <si>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</si>
  <si>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</si>
  <si>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</si>
  <si>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>Танилцсан:</t>
  </si>
  <si>
    <t>Хянасан:</t>
  </si>
  <si>
    <t>"ЧДС-1-2022" Төслийн ахлагч                                                                                                                                    /Б.Батзориг/</t>
  </si>
  <si>
    <t xml:space="preserve">2023 оны 11 дугаар сарын 01-нээс 11 дугаар сарын 30-ны өдөр хүртэл  </t>
  </si>
  <si>
    <t>Арвин майнинг ХХК-ийн захирал                                                                                                                               /Б.Будсүрэн/</t>
  </si>
  <si>
    <t>Арвин майнинг ХХК-ийн эдийн засагч, нягтлан бодогч                                                                                           /Л.Одонтуяа/</t>
  </si>
  <si>
    <t>Үндэсний геологийн албаны гео-мэдээллийн төвийн дарга                                                                               /Ц.Минжинсор/</t>
  </si>
  <si>
    <t>Үндэсний геологийн албаны Геологийн баримтын төв архивын дарга                                                               /                     /</t>
  </si>
  <si>
    <t>Үндэсний геологийн албаны гео-мэдээллийн төвийн мэргэжилтэн                                                                   /Б.Сайнжаргал/</t>
  </si>
  <si>
    <t xml:space="preserve"> Үндэсний геологийн албаны ТЗУХ-ийн төсвийн санхүүжилт , гүйцэтгэл хариуцсан мэргэжилтэн                  /Т.Цэрэндулам/</t>
  </si>
  <si>
    <t>Үндэсний геологийн албаны Геологийн баримтын төв архивын эрдэм шинжилгээний мэргэжилтэн                   /Г.Болдмаа/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</si>
</sst>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left" wrapText="1"/>
    </xf>
    <xf numFmtId="164" fontId="2" fillId="2" borderId="0" xfId="0" applyNumberFormat="1" applyFont="1" applyFill="1"/>
    <xf numFmtId="0" fontId="2" fillId="0" borderId="0" xfId="0" applyFont="1" applyAlignment="1">
      <alignment horizontal="left" wrapText="1"/>
    </xf>
    <xf numFmtId="164" fontId="2" fillId="0" borderId="0" xfId="1" applyNumberFormat="1" applyFont="1" applyAlignment="1">
      <alignment horizontal="right"/>
    </xf>
    <xf numFmtId="0" fontId="3" fillId="0" borderId="0" xfId="0" applyFont="1" applyAlignment="1">
      <alignment horizontal="left" wrapText="1"/>
    </xf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horizontal="center"/>
    </xf>
    <xf numFmtId="0" fontId="3" fillId="2" borderId="0" xfId="0" applyFont="1" applyFill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noo/&#1040;&#1078;&#1080;&#1083;/&#1063;&#1091;&#1083;&#1091;&#1091;&#1085;%20&#1076;&#1101;&#1101;&#1078;&#1080;&#1081;&#1085;%20&#1089;&#1072;&#1085;/&#1043;&#1199;&#1081;&#1094;&#1101;&#1090;&#1075;&#1101;&#1083;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өсөв"/>
      <sheetName val="12сар"/>
      <sheetName val="1сар"/>
      <sheetName val="2сар"/>
      <sheetName val="3сар"/>
      <sheetName val="04сар"/>
      <sheetName val="05 сар"/>
      <sheetName val="06сар"/>
      <sheetName val="07 сар"/>
      <sheetName val="08 сар"/>
      <sheetName val="09 сар"/>
      <sheetName val="10сар"/>
      <sheetName val="11сар "/>
      <sheetName val="12сар-2023"/>
      <sheetName val="нэгтгэл"/>
      <sheetName val="гүйцэтгэл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3">
          <cell r="G13">
            <v>30</v>
          </cell>
        </row>
        <row r="14">
          <cell r="G14">
            <v>35</v>
          </cell>
        </row>
        <row r="16">
          <cell r="G16">
            <v>60</v>
          </cell>
        </row>
        <row r="17">
          <cell r="G17">
            <v>580</v>
          </cell>
        </row>
        <row r="18">
          <cell r="G18">
            <v>100</v>
          </cell>
        </row>
        <row r="19">
          <cell r="G19">
            <v>100</v>
          </cell>
        </row>
        <row r="21">
          <cell r="G21">
            <v>668</v>
          </cell>
        </row>
        <row r="22">
          <cell r="G22">
            <v>524</v>
          </cell>
        </row>
        <row r="23">
          <cell r="G23">
            <v>284</v>
          </cell>
        </row>
        <row r="24">
          <cell r="G24">
            <v>417</v>
          </cell>
        </row>
        <row r="25">
          <cell r="G25">
            <v>956</v>
          </cell>
        </row>
        <row r="26">
          <cell r="G26">
            <v>601</v>
          </cell>
        </row>
        <row r="27">
          <cell r="G27">
            <v>120</v>
          </cell>
        </row>
        <row r="28">
          <cell r="G28">
            <v>236</v>
          </cell>
        </row>
        <row r="29">
          <cell r="G29">
            <v>271</v>
          </cell>
        </row>
        <row r="31">
          <cell r="G31">
            <v>44</v>
          </cell>
        </row>
        <row r="32">
          <cell r="G32">
            <v>40</v>
          </cell>
        </row>
        <row r="33">
          <cell r="G33">
            <v>40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192</v>
          </cell>
        </row>
        <row r="39">
          <cell r="G39">
            <v>208</v>
          </cell>
        </row>
        <row r="40">
          <cell r="G40">
            <v>0</v>
          </cell>
        </row>
        <row r="41">
          <cell r="G41">
            <v>90</v>
          </cell>
        </row>
        <row r="42">
          <cell r="G42">
            <v>47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3">
          <cell r="G53">
            <v>14820</v>
          </cell>
        </row>
        <row r="54">
          <cell r="G54">
            <v>14820</v>
          </cell>
        </row>
        <row r="57">
          <cell r="G57">
            <v>0</v>
          </cell>
        </row>
        <row r="58">
          <cell r="G58">
            <v>2</v>
          </cell>
        </row>
        <row r="59">
          <cell r="G59">
            <v>10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</sheetData>
      <sheetData sheetId="12">
        <row r="13">
          <cell r="E13">
            <v>0</v>
          </cell>
        </row>
        <row r="14">
          <cell r="E14">
            <v>0</v>
          </cell>
        </row>
        <row r="16">
          <cell r="E16">
            <v>0</v>
          </cell>
        </row>
        <row r="17">
          <cell r="E17">
            <v>14</v>
          </cell>
        </row>
        <row r="18">
          <cell r="E18">
            <v>0</v>
          </cell>
        </row>
        <row r="19">
          <cell r="E19">
            <v>0</v>
          </cell>
        </row>
        <row r="21">
          <cell r="E21">
            <v>25</v>
          </cell>
        </row>
        <row r="22">
          <cell r="E22">
            <v>26</v>
          </cell>
        </row>
        <row r="23">
          <cell r="E23">
            <v>0</v>
          </cell>
        </row>
        <row r="24">
          <cell r="E24">
            <v>3</v>
          </cell>
        </row>
        <row r="25">
          <cell r="E25">
            <v>114</v>
          </cell>
        </row>
        <row r="26">
          <cell r="E26">
            <v>81</v>
          </cell>
        </row>
        <row r="27">
          <cell r="E27">
            <v>0</v>
          </cell>
        </row>
        <row r="28">
          <cell r="E28">
            <v>16</v>
          </cell>
        </row>
        <row r="29">
          <cell r="E29">
            <v>9</v>
          </cell>
        </row>
        <row r="31">
          <cell r="E31">
            <v>16</v>
          </cell>
        </row>
        <row r="32">
          <cell r="E32">
            <v>10</v>
          </cell>
        </row>
        <row r="33">
          <cell r="E33">
            <v>10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168</v>
          </cell>
        </row>
        <row r="39">
          <cell r="E39">
            <v>192</v>
          </cell>
        </row>
        <row r="40">
          <cell r="E40">
            <v>0</v>
          </cell>
        </row>
        <row r="41">
          <cell r="E41">
            <v>30</v>
          </cell>
        </row>
        <row r="42">
          <cell r="E42">
            <v>18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3">
          <cell r="E53">
            <v>7180</v>
          </cell>
        </row>
        <row r="54">
          <cell r="E54">
            <v>7180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1</v>
          </cell>
        </row>
        <row r="61">
          <cell r="E61">
            <v>100</v>
          </cell>
        </row>
        <row r="62">
          <cell r="E62">
            <v>100</v>
          </cell>
        </row>
        <row r="63">
          <cell r="E63">
            <v>50</v>
          </cell>
        </row>
        <row r="64">
          <cell r="E64">
            <v>50</v>
          </cell>
        </row>
        <row r="65">
          <cell r="E65">
            <v>25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topLeftCell="A7" zoomScale="90" zoomScaleNormal="90" workbookViewId="0">
      <selection activeCell="A7" sqref="A7:XFD7"/>
    </sheetView>
  </sheetViews>
  <sheetFormatPr defaultRowHeight="15" x14ac:dyDescent="0.2"/>
  <cols>
    <col min="1" max="1" width="5.75" style="34" customWidth="1"/>
    <col min="2" max="2" width="83.375" style="43" customWidth="1"/>
    <col min="3" max="3" width="12.5" style="42" bestFit="1" customWidth="1"/>
    <col min="4" max="4" width="14.125" style="42" customWidth="1"/>
    <col min="5" max="5" width="7.125" style="44" bestFit="1" customWidth="1"/>
    <col min="6" max="6" width="13.375" style="38" customWidth="1"/>
    <col min="7" max="7" width="8.625" style="42" customWidth="1"/>
    <col min="8" max="8" width="14.875" style="38" customWidth="1"/>
    <col min="9" max="16384" width="9" style="42"/>
  </cols>
  <sheetData>
    <row r="1" spans="1:8" s="3" customForma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3" customForma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3" customForma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3" customFormat="1" x14ac:dyDescent="0.2">
      <c r="A4" s="40"/>
      <c r="B4" s="40"/>
      <c r="C4" s="40"/>
      <c r="D4" s="40"/>
      <c r="E4" s="40"/>
      <c r="F4" s="40"/>
      <c r="G4" s="40"/>
      <c r="H4" s="40"/>
    </row>
    <row r="5" spans="1:8" s="3" customFormat="1" ht="15.75" x14ac:dyDescent="0.25">
      <c r="A5" s="2"/>
      <c r="B5" s="4" t="s">
        <v>3</v>
      </c>
      <c r="C5" s="4"/>
      <c r="D5" s="4"/>
      <c r="E5" s="4"/>
      <c r="F5" s="4"/>
      <c r="G5" s="4"/>
      <c r="H5" s="4"/>
    </row>
    <row r="6" spans="1:8" s="3" customFormat="1" ht="15.75" x14ac:dyDescent="0.25">
      <c r="A6" s="2"/>
      <c r="B6" s="4" t="s">
        <v>4</v>
      </c>
      <c r="C6" s="4"/>
      <c r="D6" s="4"/>
      <c r="E6" s="4"/>
      <c r="F6" s="4"/>
      <c r="G6" s="4"/>
      <c r="H6" s="4"/>
    </row>
    <row r="7" spans="1:8" s="3" customFormat="1" ht="15.75" x14ac:dyDescent="0.25">
      <c r="A7" s="2"/>
      <c r="B7" s="5"/>
      <c r="C7" s="5"/>
      <c r="D7" s="5"/>
      <c r="E7" s="5"/>
      <c r="F7" s="5"/>
      <c r="G7" s="5"/>
      <c r="H7" s="5"/>
    </row>
    <row r="8" spans="1:8" s="3" customFormat="1" x14ac:dyDescent="0.2">
      <c r="A8" s="1" t="s">
        <v>85</v>
      </c>
      <c r="B8" s="1"/>
      <c r="C8" s="1"/>
      <c r="D8" s="1"/>
      <c r="E8" s="1"/>
      <c r="F8" s="1"/>
      <c r="G8" s="1"/>
      <c r="H8" s="1"/>
    </row>
    <row r="9" spans="1:8" s="3" customFormat="1" x14ac:dyDescent="0.2">
      <c r="A9" s="1" t="s">
        <v>5</v>
      </c>
      <c r="B9" s="1"/>
      <c r="C9" s="1"/>
      <c r="D9" s="1"/>
      <c r="E9" s="1"/>
      <c r="F9" s="1"/>
      <c r="G9" s="1"/>
      <c r="H9" s="1"/>
    </row>
    <row r="10" spans="1:8" s="3" customFormat="1" x14ac:dyDescent="0.2">
      <c r="A10" s="6" t="s">
        <v>6</v>
      </c>
      <c r="B10" s="7" t="s">
        <v>7</v>
      </c>
      <c r="C10" s="8" t="s">
        <v>8</v>
      </c>
      <c r="D10" s="8" t="s">
        <v>9</v>
      </c>
      <c r="E10" s="7" t="s">
        <v>10</v>
      </c>
      <c r="F10" s="7"/>
      <c r="G10" s="7" t="s">
        <v>11</v>
      </c>
      <c r="H10" s="7"/>
    </row>
    <row r="11" spans="1:8" s="3" customFormat="1" x14ac:dyDescent="0.2">
      <c r="A11" s="6"/>
      <c r="B11" s="7"/>
      <c r="C11" s="9"/>
      <c r="D11" s="9"/>
      <c r="E11" s="10" t="s">
        <v>12</v>
      </c>
      <c r="F11" s="10" t="s">
        <v>13</v>
      </c>
      <c r="G11" s="11" t="s">
        <v>12</v>
      </c>
      <c r="H11" s="10" t="s">
        <v>13</v>
      </c>
    </row>
    <row r="12" spans="1:8" s="3" customFormat="1" x14ac:dyDescent="0.2">
      <c r="A12" s="11">
        <v>0</v>
      </c>
      <c r="B12" s="12">
        <v>1</v>
      </c>
      <c r="C12" s="12">
        <v>2</v>
      </c>
      <c r="D12" s="12">
        <v>3</v>
      </c>
      <c r="E12" s="10">
        <v>4</v>
      </c>
      <c r="F12" s="10">
        <v>5</v>
      </c>
      <c r="G12" s="11">
        <v>6</v>
      </c>
      <c r="H12" s="10">
        <v>7</v>
      </c>
    </row>
    <row r="13" spans="1:8" s="3" customFormat="1" x14ac:dyDescent="0.2">
      <c r="A13" s="13">
        <v>1</v>
      </c>
      <c r="B13" s="14" t="s">
        <v>14</v>
      </c>
      <c r="C13" s="13" t="s">
        <v>15</v>
      </c>
      <c r="D13" s="15">
        <v>55000</v>
      </c>
      <c r="E13" s="16">
        <v>0</v>
      </c>
      <c r="F13" s="17">
        <v>0</v>
      </c>
      <c r="G13" s="15">
        <f>'[1]10сар'!G13+'[1]11сар '!E13</f>
        <v>30</v>
      </c>
      <c r="H13" s="17">
        <f>G13*D13</f>
        <v>1650000</v>
      </c>
    </row>
    <row r="14" spans="1:8" s="3" customFormat="1" ht="30" x14ac:dyDescent="0.2">
      <c r="A14" s="13">
        <v>2</v>
      </c>
      <c r="B14" s="14" t="s">
        <v>16</v>
      </c>
      <c r="C14" s="13" t="s">
        <v>15</v>
      </c>
      <c r="D14" s="15">
        <v>55000</v>
      </c>
      <c r="E14" s="16">
        <v>0</v>
      </c>
      <c r="F14" s="17">
        <v>0</v>
      </c>
      <c r="G14" s="15">
        <f>'[1]10сар'!G14+'[1]11сар '!E14</f>
        <v>35</v>
      </c>
      <c r="H14" s="17">
        <f>G14*D14</f>
        <v>1925000</v>
      </c>
    </row>
    <row r="15" spans="1:8" s="41" customFormat="1" ht="15.75" x14ac:dyDescent="0.25">
      <c r="A15" s="18" t="s">
        <v>17</v>
      </c>
      <c r="B15" s="18"/>
      <c r="C15" s="19"/>
      <c r="D15" s="19"/>
      <c r="E15" s="16"/>
      <c r="F15" s="20">
        <f>SUM(F13:F14)</f>
        <v>0</v>
      </c>
      <c r="G15" s="15"/>
      <c r="H15" s="20">
        <f>SUM(H13:H14)</f>
        <v>3575000</v>
      </c>
    </row>
    <row r="16" spans="1:8" s="3" customFormat="1" x14ac:dyDescent="0.2">
      <c r="A16" s="13">
        <v>3</v>
      </c>
      <c r="B16" s="14" t="s">
        <v>18</v>
      </c>
      <c r="C16" s="13" t="s">
        <v>15</v>
      </c>
      <c r="D16" s="15">
        <v>50000</v>
      </c>
      <c r="E16" s="16">
        <v>0</v>
      </c>
      <c r="F16" s="17">
        <v>0</v>
      </c>
      <c r="G16" s="15">
        <f>'[1]10сар'!G16+'[1]11сар '!E16</f>
        <v>60</v>
      </c>
      <c r="H16" s="17">
        <f>G16*D16</f>
        <v>3000000</v>
      </c>
    </row>
    <row r="17" spans="1:8" s="3" customFormat="1" x14ac:dyDescent="0.2">
      <c r="A17" s="13">
        <v>4</v>
      </c>
      <c r="B17" s="14" t="s">
        <v>19</v>
      </c>
      <c r="C17" s="13" t="s">
        <v>15</v>
      </c>
      <c r="D17" s="15">
        <v>50000</v>
      </c>
      <c r="E17" s="16">
        <v>14</v>
      </c>
      <c r="F17" s="17">
        <f>E17*D17</f>
        <v>700000</v>
      </c>
      <c r="G17" s="15">
        <f>'[1]10сар'!G17+'[1]11сар '!E17</f>
        <v>594</v>
      </c>
      <c r="H17" s="17">
        <f t="shared" ref="H17:H19" si="0">G17*D17</f>
        <v>29700000</v>
      </c>
    </row>
    <row r="18" spans="1:8" s="3" customFormat="1" ht="30" x14ac:dyDescent="0.2">
      <c r="A18" s="13">
        <v>5</v>
      </c>
      <c r="B18" s="14" t="s">
        <v>20</v>
      </c>
      <c r="C18" s="13" t="s">
        <v>15</v>
      </c>
      <c r="D18" s="21">
        <v>72000</v>
      </c>
      <c r="E18" s="16">
        <v>0</v>
      </c>
      <c r="F18" s="17">
        <f t="shared" ref="F18:F19" si="1">E18*D18</f>
        <v>0</v>
      </c>
      <c r="G18" s="15">
        <f>'[1]10сар'!G18+'[1]11сар '!E18</f>
        <v>100</v>
      </c>
      <c r="H18" s="17">
        <f t="shared" si="0"/>
        <v>7200000</v>
      </c>
    </row>
    <row r="19" spans="1:8" s="3" customFormat="1" x14ac:dyDescent="0.2">
      <c r="A19" s="13">
        <v>6</v>
      </c>
      <c r="B19" s="14" t="s">
        <v>21</v>
      </c>
      <c r="C19" s="13" t="s">
        <v>15</v>
      </c>
      <c r="D19" s="15">
        <v>72000</v>
      </c>
      <c r="E19" s="16">
        <v>0</v>
      </c>
      <c r="F19" s="17">
        <f t="shared" si="1"/>
        <v>0</v>
      </c>
      <c r="G19" s="15">
        <f>'[1]10сар'!G19+'[1]11сар '!E19</f>
        <v>100</v>
      </c>
      <c r="H19" s="17">
        <f t="shared" si="0"/>
        <v>7200000</v>
      </c>
    </row>
    <row r="20" spans="1:8" s="41" customFormat="1" ht="15.75" x14ac:dyDescent="0.25">
      <c r="A20" s="18" t="s">
        <v>22</v>
      </c>
      <c r="B20" s="18"/>
      <c r="C20" s="19"/>
      <c r="D20" s="19"/>
      <c r="E20" s="16"/>
      <c r="F20" s="20">
        <f>SUM(F16:F19)</f>
        <v>700000</v>
      </c>
      <c r="G20" s="15"/>
      <c r="H20" s="20">
        <f>SUM(H16:H19)</f>
        <v>47100000</v>
      </c>
    </row>
    <row r="21" spans="1:8" s="3" customFormat="1" x14ac:dyDescent="0.2">
      <c r="A21" s="13">
        <v>7</v>
      </c>
      <c r="B21" s="14" t="s">
        <v>23</v>
      </c>
      <c r="C21" s="13" t="s">
        <v>15</v>
      </c>
      <c r="D21" s="15">
        <v>50000</v>
      </c>
      <c r="E21" s="16">
        <v>25</v>
      </c>
      <c r="F21" s="17">
        <f>E21*D21</f>
        <v>1250000</v>
      </c>
      <c r="G21" s="15">
        <f>'[1]10сар'!G21+'[1]11сар '!E21</f>
        <v>693</v>
      </c>
      <c r="H21" s="17">
        <f>G21*D21</f>
        <v>34650000</v>
      </c>
    </row>
    <row r="22" spans="1:8" s="3" customFormat="1" x14ac:dyDescent="0.2">
      <c r="A22" s="13">
        <v>8</v>
      </c>
      <c r="B22" s="14" t="s">
        <v>24</v>
      </c>
      <c r="C22" s="13" t="s">
        <v>15</v>
      </c>
      <c r="D22" s="15">
        <v>50000</v>
      </c>
      <c r="E22" s="16">
        <v>26</v>
      </c>
      <c r="F22" s="17">
        <f t="shared" ref="F22:F29" si="2">E22*D22</f>
        <v>1300000</v>
      </c>
      <c r="G22" s="15">
        <f>'[1]10сар'!G22+'[1]11сар '!E22</f>
        <v>550</v>
      </c>
      <c r="H22" s="17">
        <f t="shared" ref="H22:H29" si="3">G22*D22</f>
        <v>27500000</v>
      </c>
    </row>
    <row r="23" spans="1:8" s="3" customFormat="1" x14ac:dyDescent="0.2">
      <c r="A23" s="13">
        <v>9</v>
      </c>
      <c r="B23" s="14" t="s">
        <v>25</v>
      </c>
      <c r="C23" s="13" t="s">
        <v>15</v>
      </c>
      <c r="D23" s="15">
        <v>50000</v>
      </c>
      <c r="E23" s="16">
        <v>0</v>
      </c>
      <c r="F23" s="17">
        <f t="shared" si="2"/>
        <v>0</v>
      </c>
      <c r="G23" s="15">
        <f>'[1]10сар'!G23+'[1]11сар '!E23</f>
        <v>284</v>
      </c>
      <c r="H23" s="17">
        <f t="shared" si="3"/>
        <v>14200000</v>
      </c>
    </row>
    <row r="24" spans="1:8" s="3" customFormat="1" x14ac:dyDescent="0.2">
      <c r="A24" s="13">
        <v>60</v>
      </c>
      <c r="B24" s="14" t="s">
        <v>26</v>
      </c>
      <c r="C24" s="13" t="s">
        <v>15</v>
      </c>
      <c r="D24" s="15">
        <v>50000</v>
      </c>
      <c r="E24" s="16">
        <v>3</v>
      </c>
      <c r="F24" s="17">
        <f t="shared" si="2"/>
        <v>150000</v>
      </c>
      <c r="G24" s="15">
        <f>'[1]10сар'!G24+'[1]11сар '!E24</f>
        <v>420</v>
      </c>
      <c r="H24" s="17">
        <f t="shared" si="3"/>
        <v>21000000</v>
      </c>
    </row>
    <row r="25" spans="1:8" s="3" customFormat="1" x14ac:dyDescent="0.2">
      <c r="A25" s="13">
        <v>11</v>
      </c>
      <c r="B25" s="14" t="s">
        <v>27</v>
      </c>
      <c r="C25" s="13" t="s">
        <v>15</v>
      </c>
      <c r="D25" s="15">
        <v>55000</v>
      </c>
      <c r="E25" s="16">
        <v>114</v>
      </c>
      <c r="F25" s="17">
        <f t="shared" si="2"/>
        <v>6270000</v>
      </c>
      <c r="G25" s="15">
        <f>'[1]10сар'!G25+'[1]11сар '!E25</f>
        <v>1070</v>
      </c>
      <c r="H25" s="17">
        <f t="shared" si="3"/>
        <v>58850000</v>
      </c>
    </row>
    <row r="26" spans="1:8" s="3" customFormat="1" x14ac:dyDescent="0.2">
      <c r="A26" s="13">
        <v>12</v>
      </c>
      <c r="B26" s="14" t="s">
        <v>28</v>
      </c>
      <c r="C26" s="13" t="s">
        <v>15</v>
      </c>
      <c r="D26" s="13">
        <v>55000</v>
      </c>
      <c r="E26" s="16">
        <v>81</v>
      </c>
      <c r="F26" s="17">
        <f t="shared" si="2"/>
        <v>4455000</v>
      </c>
      <c r="G26" s="15">
        <f>'[1]10сар'!G26+'[1]11сар '!E26</f>
        <v>682</v>
      </c>
      <c r="H26" s="17">
        <f t="shared" si="3"/>
        <v>37510000</v>
      </c>
    </row>
    <row r="27" spans="1:8" s="3" customFormat="1" x14ac:dyDescent="0.2">
      <c r="A27" s="13">
        <v>13</v>
      </c>
      <c r="B27" s="14" t="s">
        <v>29</v>
      </c>
      <c r="C27" s="13" t="s">
        <v>15</v>
      </c>
      <c r="D27" s="15">
        <v>50000</v>
      </c>
      <c r="E27" s="16">
        <v>0</v>
      </c>
      <c r="F27" s="17">
        <f t="shared" si="2"/>
        <v>0</v>
      </c>
      <c r="G27" s="15">
        <f>'[1]10сар'!G27+'[1]11сар '!E27</f>
        <v>120</v>
      </c>
      <c r="H27" s="17">
        <f t="shared" si="3"/>
        <v>6000000</v>
      </c>
    </row>
    <row r="28" spans="1:8" s="3" customFormat="1" x14ac:dyDescent="0.2">
      <c r="A28" s="13">
        <v>14</v>
      </c>
      <c r="B28" s="14" t="s">
        <v>30</v>
      </c>
      <c r="C28" s="13" t="s">
        <v>15</v>
      </c>
      <c r="D28" s="15">
        <v>72000</v>
      </c>
      <c r="E28" s="16">
        <v>16</v>
      </c>
      <c r="F28" s="17">
        <f t="shared" si="2"/>
        <v>1152000</v>
      </c>
      <c r="G28" s="15">
        <f>'[1]10сар'!G28+'[1]11сар '!E28</f>
        <v>252</v>
      </c>
      <c r="H28" s="17">
        <f t="shared" si="3"/>
        <v>18144000</v>
      </c>
    </row>
    <row r="29" spans="1:8" s="3" customFormat="1" x14ac:dyDescent="0.2">
      <c r="A29" s="13">
        <v>15</v>
      </c>
      <c r="B29" s="14" t="s">
        <v>31</v>
      </c>
      <c r="C29" s="13" t="s">
        <v>15</v>
      </c>
      <c r="D29" s="15">
        <v>72000</v>
      </c>
      <c r="E29" s="16">
        <v>9</v>
      </c>
      <c r="F29" s="17">
        <f t="shared" si="2"/>
        <v>648000</v>
      </c>
      <c r="G29" s="15">
        <f>'[1]10сар'!G29+'[1]11сар '!E29</f>
        <v>280</v>
      </c>
      <c r="H29" s="17">
        <f t="shared" si="3"/>
        <v>20160000</v>
      </c>
    </row>
    <row r="30" spans="1:8" s="45" customFormat="1" ht="15.75" x14ac:dyDescent="0.25">
      <c r="A30" s="18" t="s">
        <v>32</v>
      </c>
      <c r="B30" s="18"/>
      <c r="C30" s="19"/>
      <c r="D30" s="19"/>
      <c r="E30" s="16"/>
      <c r="F30" s="20">
        <f>SUM(F21:F29)</f>
        <v>15225000</v>
      </c>
      <c r="G30" s="15"/>
      <c r="H30" s="20">
        <f>SUM(H21:H29)</f>
        <v>238014000</v>
      </c>
    </row>
    <row r="31" spans="1:8" s="3" customFormat="1" x14ac:dyDescent="0.2">
      <c r="A31" s="13">
        <v>16</v>
      </c>
      <c r="B31" s="14" t="s">
        <v>33</v>
      </c>
      <c r="C31" s="13" t="s">
        <v>15</v>
      </c>
      <c r="D31" s="15">
        <v>50000</v>
      </c>
      <c r="E31" s="16">
        <v>16</v>
      </c>
      <c r="F31" s="17">
        <f>E31*D31</f>
        <v>800000</v>
      </c>
      <c r="G31" s="15">
        <f>'[1]10сар'!G31+'[1]11сар '!E31</f>
        <v>60</v>
      </c>
      <c r="H31" s="17">
        <f>G31*D31</f>
        <v>3000000</v>
      </c>
    </row>
    <row r="32" spans="1:8" s="3" customFormat="1" x14ac:dyDescent="0.2">
      <c r="A32" s="13">
        <v>17</v>
      </c>
      <c r="B32" s="14" t="s">
        <v>34</v>
      </c>
      <c r="C32" s="13" t="s">
        <v>15</v>
      </c>
      <c r="D32" s="15">
        <v>50000</v>
      </c>
      <c r="E32" s="16">
        <v>10</v>
      </c>
      <c r="F32" s="17">
        <f t="shared" ref="F32:F37" si="4">E32*D32</f>
        <v>500000</v>
      </c>
      <c r="G32" s="15">
        <f>'[1]10сар'!G32+'[1]11сар '!E32</f>
        <v>50</v>
      </c>
      <c r="H32" s="17">
        <f t="shared" ref="H32:H37" si="5">G32*D32</f>
        <v>2500000</v>
      </c>
    </row>
    <row r="33" spans="1:8" s="3" customFormat="1" x14ac:dyDescent="0.2">
      <c r="A33" s="13">
        <v>18</v>
      </c>
      <c r="B33" s="14" t="s">
        <v>35</v>
      </c>
      <c r="C33" s="13" t="s">
        <v>15</v>
      </c>
      <c r="D33" s="15">
        <v>50000</v>
      </c>
      <c r="E33" s="16">
        <v>10</v>
      </c>
      <c r="F33" s="17">
        <f t="shared" si="4"/>
        <v>500000</v>
      </c>
      <c r="G33" s="15">
        <f>'[1]10сар'!G33+'[1]11сар '!E33</f>
        <v>50</v>
      </c>
      <c r="H33" s="17">
        <f t="shared" si="5"/>
        <v>2500000</v>
      </c>
    </row>
    <row r="34" spans="1:8" s="3" customFormat="1" x14ac:dyDescent="0.2">
      <c r="A34" s="13">
        <v>19</v>
      </c>
      <c r="B34" s="14" t="s">
        <v>36</v>
      </c>
      <c r="C34" s="13" t="s">
        <v>15</v>
      </c>
      <c r="D34" s="15">
        <v>50000</v>
      </c>
      <c r="E34" s="16">
        <v>0</v>
      </c>
      <c r="F34" s="17">
        <f t="shared" si="4"/>
        <v>0</v>
      </c>
      <c r="G34" s="15">
        <f>'[1]10сар'!G34+'[1]11сар '!E34</f>
        <v>0</v>
      </c>
      <c r="H34" s="17">
        <f t="shared" si="5"/>
        <v>0</v>
      </c>
    </row>
    <row r="35" spans="1:8" s="3" customFormat="1" x14ac:dyDescent="0.2">
      <c r="A35" s="13">
        <v>20</v>
      </c>
      <c r="B35" s="14" t="s">
        <v>37</v>
      </c>
      <c r="C35" s="13" t="s">
        <v>15</v>
      </c>
      <c r="D35" s="15">
        <v>50000</v>
      </c>
      <c r="E35" s="16">
        <v>0</v>
      </c>
      <c r="F35" s="17">
        <f t="shared" si="4"/>
        <v>0</v>
      </c>
      <c r="G35" s="15">
        <f>'[1]10сар'!G35+'[1]11сар '!E35</f>
        <v>0</v>
      </c>
      <c r="H35" s="17">
        <f t="shared" si="5"/>
        <v>0</v>
      </c>
    </row>
    <row r="36" spans="1:8" s="3" customFormat="1" x14ac:dyDescent="0.2">
      <c r="A36" s="13">
        <v>21</v>
      </c>
      <c r="B36" s="14" t="s">
        <v>38</v>
      </c>
      <c r="C36" s="13" t="s">
        <v>15</v>
      </c>
      <c r="D36" s="15">
        <v>50000</v>
      </c>
      <c r="E36" s="16">
        <v>0</v>
      </c>
      <c r="F36" s="17">
        <f t="shared" si="4"/>
        <v>0</v>
      </c>
      <c r="G36" s="15">
        <f>'[1]10сар'!G36+'[1]11сар '!E36</f>
        <v>0</v>
      </c>
      <c r="H36" s="17">
        <f t="shared" si="5"/>
        <v>0</v>
      </c>
    </row>
    <row r="37" spans="1:8" s="3" customFormat="1" x14ac:dyDescent="0.2">
      <c r="A37" s="13">
        <v>22</v>
      </c>
      <c r="B37" s="14" t="s">
        <v>39</v>
      </c>
      <c r="C37" s="13" t="s">
        <v>15</v>
      </c>
      <c r="D37" s="15">
        <v>50000</v>
      </c>
      <c r="E37" s="16">
        <v>168</v>
      </c>
      <c r="F37" s="17">
        <f t="shared" si="4"/>
        <v>8400000</v>
      </c>
      <c r="G37" s="15">
        <f>'[1]10сар'!G37+'[1]11сар '!E37</f>
        <v>360</v>
      </c>
      <c r="H37" s="17">
        <f t="shared" si="5"/>
        <v>18000000</v>
      </c>
    </row>
    <row r="38" spans="1:8" s="41" customFormat="1" ht="15.75" x14ac:dyDescent="0.25">
      <c r="A38" s="18" t="s">
        <v>40</v>
      </c>
      <c r="B38" s="18"/>
      <c r="C38" s="19"/>
      <c r="D38" s="19"/>
      <c r="E38" s="16"/>
      <c r="F38" s="20">
        <f>SUM(F31:F37)</f>
        <v>10200000</v>
      </c>
      <c r="G38" s="15"/>
      <c r="H38" s="20">
        <f>SUM(H31:H37)</f>
        <v>26000000</v>
      </c>
    </row>
    <row r="39" spans="1:8" s="3" customFormat="1" x14ac:dyDescent="0.2">
      <c r="A39" s="13">
        <v>23</v>
      </c>
      <c r="B39" s="14" t="s">
        <v>41</v>
      </c>
      <c r="C39" s="13" t="s">
        <v>15</v>
      </c>
      <c r="D39" s="13">
        <v>11000</v>
      </c>
      <c r="E39" s="16">
        <v>192</v>
      </c>
      <c r="F39" s="17">
        <f>E39*D39</f>
        <v>2112000</v>
      </c>
      <c r="G39" s="15">
        <f>'[1]10сар'!G39+'[1]11сар '!E39</f>
        <v>400</v>
      </c>
      <c r="H39" s="17">
        <f>G39*D39</f>
        <v>4400000</v>
      </c>
    </row>
    <row r="40" spans="1:8" s="3" customFormat="1" x14ac:dyDescent="0.2">
      <c r="A40" s="13">
        <v>24</v>
      </c>
      <c r="B40" s="14" t="s">
        <v>42</v>
      </c>
      <c r="C40" s="13" t="s">
        <v>15</v>
      </c>
      <c r="D40" s="13">
        <v>55000</v>
      </c>
      <c r="E40" s="16">
        <v>0</v>
      </c>
      <c r="F40" s="17">
        <f t="shared" ref="F40:F42" si="6">E40*D40</f>
        <v>0</v>
      </c>
      <c r="G40" s="15">
        <f>'[1]10сар'!G40+'[1]11сар '!E40</f>
        <v>0</v>
      </c>
      <c r="H40" s="17">
        <f t="shared" ref="H40:H42" si="7">G40*D40</f>
        <v>0</v>
      </c>
    </row>
    <row r="41" spans="1:8" s="3" customFormat="1" x14ac:dyDescent="0.2">
      <c r="A41" s="13">
        <v>25</v>
      </c>
      <c r="B41" s="14" t="s">
        <v>43</v>
      </c>
      <c r="C41" s="13" t="s">
        <v>15</v>
      </c>
      <c r="D41" s="13">
        <v>50000</v>
      </c>
      <c r="E41" s="16">
        <v>30</v>
      </c>
      <c r="F41" s="17">
        <f t="shared" si="6"/>
        <v>1500000</v>
      </c>
      <c r="G41" s="15">
        <f>'[1]10сар'!G41+'[1]11сар '!E41</f>
        <v>120</v>
      </c>
      <c r="H41" s="17">
        <f t="shared" si="7"/>
        <v>6000000</v>
      </c>
    </row>
    <row r="42" spans="1:8" s="3" customFormat="1" x14ac:dyDescent="0.2">
      <c r="A42" s="13">
        <v>26</v>
      </c>
      <c r="B42" s="14" t="s">
        <v>44</v>
      </c>
      <c r="C42" s="13" t="s">
        <v>15</v>
      </c>
      <c r="D42" s="15">
        <v>50000</v>
      </c>
      <c r="E42" s="16">
        <v>18</v>
      </c>
      <c r="F42" s="17">
        <f t="shared" si="6"/>
        <v>900000</v>
      </c>
      <c r="G42" s="15">
        <f>'[1]10сар'!G42+'[1]11сар '!E42</f>
        <v>65</v>
      </c>
      <c r="H42" s="17">
        <f t="shared" si="7"/>
        <v>3250000</v>
      </c>
    </row>
    <row r="43" spans="1:8" s="41" customFormat="1" ht="15.75" x14ac:dyDescent="0.25">
      <c r="A43" s="18" t="s">
        <v>45</v>
      </c>
      <c r="B43" s="18"/>
      <c r="C43" s="22"/>
      <c r="D43" s="22"/>
      <c r="E43" s="16"/>
      <c r="F43" s="20">
        <f>SUM(F39:F42)</f>
        <v>4512000</v>
      </c>
      <c r="G43" s="15"/>
      <c r="H43" s="20">
        <f>SUM(H39:H42)</f>
        <v>13650000</v>
      </c>
    </row>
    <row r="44" spans="1:8" s="3" customFormat="1" x14ac:dyDescent="0.2">
      <c r="A44" s="13">
        <v>27</v>
      </c>
      <c r="B44" s="14" t="s">
        <v>46</v>
      </c>
      <c r="C44" s="13" t="s">
        <v>15</v>
      </c>
      <c r="D44" s="15">
        <v>50000</v>
      </c>
      <c r="E44" s="16">
        <v>0</v>
      </c>
      <c r="F44" s="17">
        <f>E44*D44</f>
        <v>0</v>
      </c>
      <c r="G44" s="15">
        <f>'[1]10сар'!G44+'[1]11сар '!E44</f>
        <v>0</v>
      </c>
      <c r="H44" s="17">
        <f>G44*D44</f>
        <v>0</v>
      </c>
    </row>
    <row r="45" spans="1:8" s="3" customFormat="1" x14ac:dyDescent="0.2">
      <c r="A45" s="13">
        <v>28</v>
      </c>
      <c r="B45" s="14" t="s">
        <v>47</v>
      </c>
      <c r="C45" s="13" t="s">
        <v>15</v>
      </c>
      <c r="D45" s="15">
        <v>50000</v>
      </c>
      <c r="E45" s="16">
        <v>0</v>
      </c>
      <c r="F45" s="17">
        <f t="shared" ref="F45:F51" si="8">E45*D45</f>
        <v>0</v>
      </c>
      <c r="G45" s="15">
        <f>'[1]10сар'!G45+'[1]11сар '!E45</f>
        <v>0</v>
      </c>
      <c r="H45" s="17">
        <f t="shared" ref="H45:H47" si="9">G45*D45</f>
        <v>0</v>
      </c>
    </row>
    <row r="46" spans="1:8" s="3" customFormat="1" x14ac:dyDescent="0.2">
      <c r="A46" s="13">
        <v>29</v>
      </c>
      <c r="B46" s="14" t="s">
        <v>48</v>
      </c>
      <c r="C46" s="13" t="s">
        <v>15</v>
      </c>
      <c r="D46" s="15">
        <v>50000</v>
      </c>
      <c r="E46" s="16">
        <v>0</v>
      </c>
      <c r="F46" s="17">
        <f t="shared" si="8"/>
        <v>0</v>
      </c>
      <c r="G46" s="15">
        <f>'[1]10сар'!G46+'[1]11сар '!E46</f>
        <v>0</v>
      </c>
      <c r="H46" s="17">
        <f t="shared" si="9"/>
        <v>0</v>
      </c>
    </row>
    <row r="47" spans="1:8" s="3" customFormat="1" x14ac:dyDescent="0.2">
      <c r="A47" s="13">
        <v>30</v>
      </c>
      <c r="B47" s="14" t="s">
        <v>49</v>
      </c>
      <c r="C47" s="13" t="s">
        <v>15</v>
      </c>
      <c r="D47" s="15">
        <v>50000</v>
      </c>
      <c r="E47" s="16">
        <v>0</v>
      </c>
      <c r="F47" s="17">
        <f t="shared" si="8"/>
        <v>0</v>
      </c>
      <c r="G47" s="15">
        <f>'[1]10сар'!G47+'[1]11сар '!E47</f>
        <v>0</v>
      </c>
      <c r="H47" s="17">
        <f t="shared" si="9"/>
        <v>0</v>
      </c>
    </row>
    <row r="48" spans="1:8" s="41" customFormat="1" ht="15.75" x14ac:dyDescent="0.25">
      <c r="A48" s="18" t="s">
        <v>50</v>
      </c>
      <c r="B48" s="18"/>
      <c r="C48" s="22"/>
      <c r="D48" s="22"/>
      <c r="E48" s="16"/>
      <c r="F48" s="17">
        <f t="shared" si="8"/>
        <v>0</v>
      </c>
      <c r="G48" s="15"/>
      <c r="H48" s="17">
        <f>SUM(H44:H47)</f>
        <v>0</v>
      </c>
    </row>
    <row r="49" spans="1:8" s="3" customFormat="1" ht="30" x14ac:dyDescent="0.2">
      <c r="A49" s="13">
        <v>31</v>
      </c>
      <c r="B49" s="14" t="s">
        <v>51</v>
      </c>
      <c r="C49" s="13" t="s">
        <v>15</v>
      </c>
      <c r="D49" s="13">
        <v>50000</v>
      </c>
      <c r="E49" s="16">
        <v>0</v>
      </c>
      <c r="F49" s="17">
        <f t="shared" si="8"/>
        <v>0</v>
      </c>
      <c r="G49" s="15">
        <f>'[1]10сар'!G49+'[1]11сар '!E49</f>
        <v>0</v>
      </c>
      <c r="H49" s="17">
        <f>G49*D49</f>
        <v>0</v>
      </c>
    </row>
    <row r="50" spans="1:8" s="3" customFormat="1" x14ac:dyDescent="0.2">
      <c r="A50" s="13">
        <v>32</v>
      </c>
      <c r="B50" s="14" t="s">
        <v>52</v>
      </c>
      <c r="C50" s="13" t="s">
        <v>15</v>
      </c>
      <c r="D50" s="13">
        <v>50000</v>
      </c>
      <c r="E50" s="16">
        <v>0</v>
      </c>
      <c r="F50" s="17">
        <f t="shared" si="8"/>
        <v>0</v>
      </c>
      <c r="G50" s="15">
        <f>'[1]10сар'!G50+'[1]11сар '!E50</f>
        <v>0</v>
      </c>
      <c r="H50" s="17">
        <f t="shared" ref="H50:H51" si="10">G50*D50</f>
        <v>0</v>
      </c>
    </row>
    <row r="51" spans="1:8" s="3" customFormat="1" ht="30" x14ac:dyDescent="0.2">
      <c r="A51" s="13">
        <v>33</v>
      </c>
      <c r="B51" s="14" t="s">
        <v>53</v>
      </c>
      <c r="C51" s="13" t="s">
        <v>15</v>
      </c>
      <c r="D51" s="13">
        <v>50000</v>
      </c>
      <c r="E51" s="16">
        <v>0</v>
      </c>
      <c r="F51" s="17">
        <f t="shared" si="8"/>
        <v>0</v>
      </c>
      <c r="G51" s="15">
        <f>'[1]10сар'!G51+'[1]11сар '!E51</f>
        <v>0</v>
      </c>
      <c r="H51" s="17">
        <f t="shared" si="10"/>
        <v>0</v>
      </c>
    </row>
    <row r="52" spans="1:8" s="41" customFormat="1" ht="15.75" x14ac:dyDescent="0.25">
      <c r="A52" s="18" t="s">
        <v>54</v>
      </c>
      <c r="B52" s="18"/>
      <c r="C52" s="22"/>
      <c r="D52" s="22"/>
      <c r="E52" s="16"/>
      <c r="F52" s="20">
        <f>SUM(F44:F51)</f>
        <v>0</v>
      </c>
      <c r="G52" s="15"/>
      <c r="H52" s="20">
        <f>SUM(H49:H51)</f>
        <v>0</v>
      </c>
    </row>
    <row r="53" spans="1:8" s="3" customFormat="1" x14ac:dyDescent="0.2">
      <c r="A53" s="13">
        <v>34</v>
      </c>
      <c r="B53" s="14" t="s">
        <v>55</v>
      </c>
      <c r="C53" s="13" t="s">
        <v>56</v>
      </c>
      <c r="D53" s="13">
        <v>960</v>
      </c>
      <c r="E53" s="16">
        <v>7180</v>
      </c>
      <c r="F53" s="17">
        <f>E53*D53</f>
        <v>6892800</v>
      </c>
      <c r="G53" s="15">
        <f>'[1]10сар'!G53+'[1]11сар '!E53</f>
        <v>22000</v>
      </c>
      <c r="H53" s="17">
        <f>G53*D53</f>
        <v>21120000</v>
      </c>
    </row>
    <row r="54" spans="1:8" s="3" customFormat="1" x14ac:dyDescent="0.2">
      <c r="A54" s="13">
        <v>35</v>
      </c>
      <c r="B54" s="14" t="s">
        <v>57</v>
      </c>
      <c r="C54" s="13" t="s">
        <v>56</v>
      </c>
      <c r="D54" s="13">
        <v>1150</v>
      </c>
      <c r="E54" s="16">
        <v>7180</v>
      </c>
      <c r="F54" s="17">
        <f>E54*D54</f>
        <v>8257000</v>
      </c>
      <c r="G54" s="15">
        <f>'[1]10сар'!G54+'[1]11сар '!E54</f>
        <v>22000</v>
      </c>
      <c r="H54" s="17">
        <f>G54*D54</f>
        <v>25300000</v>
      </c>
    </row>
    <row r="55" spans="1:8" s="41" customFormat="1" ht="15.75" x14ac:dyDescent="0.25">
      <c r="A55" s="18" t="s">
        <v>58</v>
      </c>
      <c r="B55" s="18"/>
      <c r="C55" s="19"/>
      <c r="D55" s="19"/>
      <c r="E55" s="16"/>
      <c r="F55" s="20">
        <f>SUM(F53:F54)</f>
        <v>15149800</v>
      </c>
      <c r="G55" s="15"/>
      <c r="H55" s="20">
        <f>SUM(H53:H54)</f>
        <v>46420000</v>
      </c>
    </row>
    <row r="56" spans="1:8" s="41" customFormat="1" ht="15.75" x14ac:dyDescent="0.25">
      <c r="A56" s="18" t="s">
        <v>59</v>
      </c>
      <c r="B56" s="18"/>
      <c r="C56" s="19"/>
      <c r="D56" s="19"/>
      <c r="E56" s="16"/>
      <c r="F56" s="20">
        <f>F55+F43+F38+F30+F20</f>
        <v>45786800</v>
      </c>
      <c r="G56" s="15"/>
      <c r="H56" s="20">
        <f>H55+H43+H38+H30+H20+H15</f>
        <v>374759000</v>
      </c>
    </row>
    <row r="57" spans="1:8" s="3" customFormat="1" x14ac:dyDescent="0.2">
      <c r="A57" s="13">
        <v>36</v>
      </c>
      <c r="B57" s="14" t="s">
        <v>60</v>
      </c>
      <c r="C57" s="23" t="s">
        <v>61</v>
      </c>
      <c r="D57" s="24">
        <v>10000000</v>
      </c>
      <c r="E57" s="16">
        <v>0</v>
      </c>
      <c r="F57" s="17">
        <f>E57*D57</f>
        <v>0</v>
      </c>
      <c r="G57" s="15">
        <f>'[1]10сар'!G57+'[1]11сар '!E57</f>
        <v>0</v>
      </c>
      <c r="H57" s="17">
        <f>G57*D57</f>
        <v>0</v>
      </c>
    </row>
    <row r="58" spans="1:8" s="3" customFormat="1" x14ac:dyDescent="0.2">
      <c r="A58" s="13">
        <v>37</v>
      </c>
      <c r="B58" s="14" t="s">
        <v>62</v>
      </c>
      <c r="C58" s="13" t="s">
        <v>63</v>
      </c>
      <c r="D58" s="15">
        <v>180879</v>
      </c>
      <c r="E58" s="16">
        <v>0</v>
      </c>
      <c r="F58" s="17">
        <f t="shared" ref="F58:F59" si="11">E58*D58</f>
        <v>0</v>
      </c>
      <c r="G58" s="15">
        <f>'[1]10сар'!G58+'[1]11сар '!E58</f>
        <v>2</v>
      </c>
      <c r="H58" s="17">
        <f t="shared" ref="H58:H59" si="12">G58*D58</f>
        <v>361758</v>
      </c>
    </row>
    <row r="59" spans="1:8" s="3" customFormat="1" x14ac:dyDescent="0.2">
      <c r="A59" s="13">
        <v>38</v>
      </c>
      <c r="B59" s="14" t="s">
        <v>64</v>
      </c>
      <c r="C59" s="13" t="s">
        <v>65</v>
      </c>
      <c r="D59" s="15">
        <v>800000</v>
      </c>
      <c r="E59" s="16">
        <v>1</v>
      </c>
      <c r="F59" s="17">
        <f t="shared" si="11"/>
        <v>800000</v>
      </c>
      <c r="G59" s="15">
        <f>'[1]10сар'!G59+'[1]11сар '!E59</f>
        <v>11</v>
      </c>
      <c r="H59" s="17">
        <f t="shared" si="12"/>
        <v>8800000</v>
      </c>
    </row>
    <row r="60" spans="1:8" s="41" customFormat="1" ht="15.75" x14ac:dyDescent="0.25">
      <c r="A60" s="18" t="s">
        <v>66</v>
      </c>
      <c r="B60" s="18"/>
      <c r="C60" s="19"/>
      <c r="D60" s="19"/>
      <c r="E60" s="16"/>
      <c r="F60" s="20">
        <f>SUM(F57:F59)</f>
        <v>800000</v>
      </c>
      <c r="G60" s="15"/>
      <c r="H60" s="20">
        <f>SUM(H57:H59)</f>
        <v>9161758</v>
      </c>
    </row>
    <row r="61" spans="1:8" s="3" customFormat="1" x14ac:dyDescent="0.2">
      <c r="A61" s="13">
        <v>39</v>
      </c>
      <c r="B61" s="14" t="s">
        <v>67</v>
      </c>
      <c r="C61" s="13" t="s">
        <v>68</v>
      </c>
      <c r="D61" s="25">
        <v>12000</v>
      </c>
      <c r="E61" s="16">
        <v>100</v>
      </c>
      <c r="F61" s="17">
        <f>E61*D61</f>
        <v>1200000</v>
      </c>
      <c r="G61" s="15">
        <f>'[1]10сар'!G61+'[1]11сар '!E61</f>
        <v>100</v>
      </c>
      <c r="H61" s="17">
        <f>G61*D61</f>
        <v>1200000</v>
      </c>
    </row>
    <row r="62" spans="1:8" s="3" customFormat="1" x14ac:dyDescent="0.2">
      <c r="A62" s="13">
        <v>40</v>
      </c>
      <c r="B62" s="14" t="s">
        <v>69</v>
      </c>
      <c r="C62" s="13" t="s">
        <v>68</v>
      </c>
      <c r="D62" s="25">
        <v>39000</v>
      </c>
      <c r="E62" s="16">
        <v>100</v>
      </c>
      <c r="F62" s="17">
        <f t="shared" ref="F62:F65" si="13">E62*D62</f>
        <v>3900000</v>
      </c>
      <c r="G62" s="15">
        <f>'[1]10сар'!G62+'[1]11сар '!E62</f>
        <v>100</v>
      </c>
      <c r="H62" s="17">
        <f t="shared" ref="H62:H65" si="14">G62*D62</f>
        <v>3900000</v>
      </c>
    </row>
    <row r="63" spans="1:8" s="3" customFormat="1" x14ac:dyDescent="0.2">
      <c r="A63" s="13">
        <v>41</v>
      </c>
      <c r="B63" s="14" t="s">
        <v>70</v>
      </c>
      <c r="C63" s="13" t="s">
        <v>68</v>
      </c>
      <c r="D63" s="25">
        <v>13000</v>
      </c>
      <c r="E63" s="16">
        <v>50</v>
      </c>
      <c r="F63" s="17">
        <f t="shared" si="13"/>
        <v>650000</v>
      </c>
      <c r="G63" s="15">
        <f>'[1]10сар'!G63+'[1]11сар '!E63</f>
        <v>50</v>
      </c>
      <c r="H63" s="17">
        <f t="shared" si="14"/>
        <v>650000</v>
      </c>
    </row>
    <row r="64" spans="1:8" s="3" customFormat="1" x14ac:dyDescent="0.2">
      <c r="A64" s="13">
        <v>42</v>
      </c>
      <c r="B64" s="14" t="s">
        <v>71</v>
      </c>
      <c r="C64" s="13" t="s">
        <v>68</v>
      </c>
      <c r="D64" s="25">
        <v>39000</v>
      </c>
      <c r="E64" s="16">
        <v>50</v>
      </c>
      <c r="F64" s="17">
        <f t="shared" si="13"/>
        <v>1950000</v>
      </c>
      <c r="G64" s="15">
        <f>'[1]10сар'!G64+'[1]11сар '!E64</f>
        <v>50</v>
      </c>
      <c r="H64" s="17">
        <f t="shared" si="14"/>
        <v>1950000</v>
      </c>
    </row>
    <row r="65" spans="1:8" s="3" customFormat="1" x14ac:dyDescent="0.2">
      <c r="A65" s="13">
        <v>43</v>
      </c>
      <c r="B65" s="14" t="s">
        <v>72</v>
      </c>
      <c r="C65" s="13" t="s">
        <v>68</v>
      </c>
      <c r="D65" s="26">
        <v>80000</v>
      </c>
      <c r="E65" s="16">
        <v>25</v>
      </c>
      <c r="F65" s="17">
        <f t="shared" si="13"/>
        <v>2000000</v>
      </c>
      <c r="G65" s="15">
        <f>'[1]10сар'!G65+'[1]11сар '!E65</f>
        <v>25</v>
      </c>
      <c r="H65" s="17">
        <f t="shared" si="14"/>
        <v>2000000</v>
      </c>
    </row>
    <row r="66" spans="1:8" s="41" customFormat="1" ht="15.75" x14ac:dyDescent="0.25">
      <c r="A66" s="18" t="s">
        <v>73</v>
      </c>
      <c r="B66" s="18"/>
      <c r="C66" s="19"/>
      <c r="D66" s="19"/>
      <c r="E66" s="27"/>
      <c r="F66" s="20">
        <f>SUM(F61:F65)</f>
        <v>9700000</v>
      </c>
      <c r="G66" s="15"/>
      <c r="H66" s="20">
        <f>SUM(H61:H65)</f>
        <v>9700000</v>
      </c>
    </row>
    <row r="67" spans="1:8" s="41" customFormat="1" ht="15.75" x14ac:dyDescent="0.25">
      <c r="A67" s="18" t="s">
        <v>74</v>
      </c>
      <c r="B67" s="18"/>
      <c r="C67" s="19"/>
      <c r="D67" s="19"/>
      <c r="E67" s="27"/>
      <c r="F67" s="20">
        <f>F66+F60</f>
        <v>10500000</v>
      </c>
      <c r="G67" s="15"/>
      <c r="H67" s="28">
        <f>H66+H60</f>
        <v>18861758</v>
      </c>
    </row>
    <row r="68" spans="1:8" s="41" customFormat="1" ht="15.75" x14ac:dyDescent="0.25">
      <c r="A68" s="29" t="s">
        <v>75</v>
      </c>
      <c r="B68" s="30" t="s">
        <v>76</v>
      </c>
      <c r="C68" s="29"/>
      <c r="D68" s="31"/>
      <c r="E68" s="27"/>
      <c r="F68" s="20">
        <f>F67+F56</f>
        <v>56286800</v>
      </c>
      <c r="G68" s="15"/>
      <c r="H68" s="32">
        <f>H67+H56</f>
        <v>393620758</v>
      </c>
    </row>
    <row r="69" spans="1:8" s="41" customFormat="1" ht="15.75" x14ac:dyDescent="0.25">
      <c r="A69" s="29" t="s">
        <v>77</v>
      </c>
      <c r="B69" s="30" t="s">
        <v>78</v>
      </c>
      <c r="C69" s="29"/>
      <c r="D69" s="31"/>
      <c r="E69" s="27"/>
      <c r="F69" s="20">
        <f>F68*0.1</f>
        <v>5628680</v>
      </c>
      <c r="G69" s="15"/>
      <c r="H69" s="32">
        <f t="shared" ref="H69" si="15">H68*0.1</f>
        <v>39362075.800000004</v>
      </c>
    </row>
    <row r="70" spans="1:8" s="41" customFormat="1" ht="15.75" x14ac:dyDescent="0.25">
      <c r="A70" s="29" t="s">
        <v>79</v>
      </c>
      <c r="B70" s="30" t="s">
        <v>80</v>
      </c>
      <c r="C70" s="29"/>
      <c r="D70" s="31"/>
      <c r="E70" s="27"/>
      <c r="F70" s="20">
        <f>SUM(F68:F69)</f>
        <v>61915480</v>
      </c>
      <c r="G70" s="15"/>
      <c r="H70" s="33">
        <f t="shared" ref="H70" si="16">SUM(H68:H69)</f>
        <v>432982833.80000001</v>
      </c>
    </row>
    <row r="71" spans="1:8" ht="15.75" x14ac:dyDescent="0.25">
      <c r="B71" s="35" t="s">
        <v>81</v>
      </c>
      <c r="C71" s="35"/>
      <c r="D71" s="35"/>
      <c r="E71" s="35"/>
      <c r="F71" s="35"/>
      <c r="G71" s="35"/>
      <c r="H71" s="36"/>
    </row>
    <row r="72" spans="1:8" x14ac:dyDescent="0.2">
      <c r="B72" s="37" t="s">
        <v>86</v>
      </c>
      <c r="C72" s="37"/>
      <c r="D72" s="37"/>
      <c r="E72" s="37"/>
      <c r="F72" s="37"/>
      <c r="G72" s="37"/>
    </row>
    <row r="73" spans="1:8" x14ac:dyDescent="0.2">
      <c r="B73" s="37" t="s">
        <v>84</v>
      </c>
      <c r="C73" s="37"/>
      <c r="D73" s="37"/>
      <c r="E73" s="37"/>
      <c r="F73" s="37"/>
      <c r="G73" s="37"/>
    </row>
    <row r="74" spans="1:8" x14ac:dyDescent="0.2">
      <c r="B74" s="37" t="s">
        <v>87</v>
      </c>
      <c r="C74" s="37"/>
      <c r="D74" s="37"/>
      <c r="E74" s="37"/>
      <c r="F74" s="37"/>
      <c r="G74" s="37"/>
    </row>
    <row r="75" spans="1:8" ht="15.75" x14ac:dyDescent="0.25">
      <c r="B75" s="39" t="s">
        <v>82</v>
      </c>
      <c r="C75" s="39"/>
      <c r="D75" s="39"/>
      <c r="E75" s="39"/>
      <c r="F75" s="39"/>
      <c r="G75" s="39"/>
    </row>
    <row r="76" spans="1:8" x14ac:dyDescent="0.2">
      <c r="B76" s="37" t="s">
        <v>88</v>
      </c>
      <c r="C76" s="37"/>
      <c r="D76" s="37"/>
      <c r="E76" s="37"/>
      <c r="F76" s="37"/>
      <c r="G76" s="37"/>
    </row>
    <row r="77" spans="1:8" x14ac:dyDescent="0.2">
      <c r="B77" s="37" t="s">
        <v>89</v>
      </c>
      <c r="C77" s="37"/>
      <c r="D77" s="37"/>
      <c r="E77" s="37"/>
      <c r="F77" s="37"/>
      <c r="G77" s="37"/>
    </row>
    <row r="78" spans="1:8" ht="15.75" x14ac:dyDescent="0.25">
      <c r="B78" s="39" t="s">
        <v>83</v>
      </c>
      <c r="C78" s="39"/>
      <c r="D78" s="39"/>
      <c r="E78" s="39"/>
      <c r="F78" s="39"/>
      <c r="G78" s="39"/>
    </row>
    <row r="79" spans="1:8" x14ac:dyDescent="0.2">
      <c r="B79" s="37" t="s">
        <v>90</v>
      </c>
      <c r="C79" s="37"/>
      <c r="D79" s="37"/>
      <c r="E79" s="37"/>
      <c r="F79" s="37"/>
      <c r="G79" s="37"/>
    </row>
    <row r="80" spans="1:8" x14ac:dyDescent="0.2">
      <c r="B80" s="37" t="s">
        <v>91</v>
      </c>
      <c r="C80" s="37"/>
      <c r="D80" s="37"/>
      <c r="E80" s="37"/>
      <c r="F80" s="37"/>
      <c r="G80" s="37"/>
    </row>
    <row r="81" spans="2:7" x14ac:dyDescent="0.2">
      <c r="B81" s="37" t="s">
        <v>92</v>
      </c>
      <c r="C81" s="37"/>
      <c r="D81" s="37"/>
      <c r="E81" s="37"/>
      <c r="F81" s="37"/>
      <c r="G81" s="37"/>
    </row>
  </sheetData>
  <mergeCells count="36">
    <mergeCell ref="B77:G77"/>
    <mergeCell ref="B78:G78"/>
    <mergeCell ref="B79:G79"/>
    <mergeCell ref="B80:G80"/>
    <mergeCell ref="B81:G81"/>
    <mergeCell ref="B71:G71"/>
    <mergeCell ref="B72:G72"/>
    <mergeCell ref="B73:G73"/>
    <mergeCell ref="B74:G74"/>
    <mergeCell ref="B75:G75"/>
    <mergeCell ref="B76:G76"/>
    <mergeCell ref="A52:B52"/>
    <mergeCell ref="A55:B55"/>
    <mergeCell ref="A56:B56"/>
    <mergeCell ref="A60:B60"/>
    <mergeCell ref="A66:B66"/>
    <mergeCell ref="A67:B67"/>
    <mergeCell ref="A15:B15"/>
    <mergeCell ref="A20:B20"/>
    <mergeCell ref="A30:B30"/>
    <mergeCell ref="A38:B38"/>
    <mergeCell ref="A43:B43"/>
    <mergeCell ref="A48:B48"/>
    <mergeCell ref="A9:H9"/>
    <mergeCell ref="A10:A11"/>
    <mergeCell ref="B10:B11"/>
    <mergeCell ref="C10:C11"/>
    <mergeCell ref="D10:D11"/>
    <mergeCell ref="E10:F10"/>
    <mergeCell ref="G10:H10"/>
    <mergeCell ref="A1:H1"/>
    <mergeCell ref="A2:H2"/>
    <mergeCell ref="A3:H3"/>
    <mergeCell ref="B5:H5"/>
    <mergeCell ref="B6:H6"/>
    <mergeCell ref="A8:H8"/>
  </mergeCells>
  <pageMargins left="0.70866141732283472" right="0.31496062992125984" top="0.74803149606299213" bottom="0.35433070866141736" header="0.11811023622047245" footer="0.11811023622047245"/>
  <pageSetup paperSize="9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2023-11-22T11:08:49Z</cp:lastPrinted>
  <dcterms:created xsi:type="dcterms:W3CDTF">2023-11-22T10:24:14Z</dcterms:created>
  <dcterms:modified xsi:type="dcterms:W3CDTF">2023-11-22T11:08:50Z</dcterms:modified>
</cp:coreProperties>
</file>