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3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G95" i="1"/>
  <c r="H95" i="1" s="1"/>
  <c r="H94" i="1"/>
  <c r="G94" i="1"/>
  <c r="F94" i="1"/>
  <c r="G93" i="1"/>
  <c r="H93" i="1" s="1"/>
  <c r="F93" i="1"/>
  <c r="G92" i="1"/>
  <c r="H92" i="1" s="1"/>
  <c r="F92" i="1"/>
  <c r="G91" i="1"/>
  <c r="H91" i="1" s="1"/>
  <c r="F91" i="1"/>
  <c r="F96" i="1" s="1"/>
  <c r="G89" i="1"/>
  <c r="H89" i="1" s="1"/>
  <c r="F89" i="1"/>
  <c r="G88" i="1"/>
  <c r="H88" i="1" s="1"/>
  <c r="F88" i="1"/>
  <c r="H87" i="1"/>
  <c r="G87" i="1"/>
  <c r="F87" i="1"/>
  <c r="H86" i="1"/>
  <c r="G86" i="1"/>
  <c r="F86" i="1"/>
  <c r="H85" i="1"/>
  <c r="G85" i="1"/>
  <c r="F85" i="1"/>
  <c r="G84" i="1"/>
  <c r="H84" i="1" s="1"/>
  <c r="F84" i="1"/>
  <c r="H83" i="1"/>
  <c r="G83" i="1"/>
  <c r="F83" i="1"/>
  <c r="G82" i="1"/>
  <c r="H82" i="1" s="1"/>
  <c r="F82" i="1"/>
  <c r="G81" i="1"/>
  <c r="H81" i="1" s="1"/>
  <c r="F81" i="1"/>
  <c r="G80" i="1"/>
  <c r="H80" i="1" s="1"/>
  <c r="F80" i="1"/>
  <c r="H79" i="1"/>
  <c r="G79" i="1"/>
  <c r="F79" i="1"/>
  <c r="H78" i="1"/>
  <c r="G78" i="1"/>
  <c r="F78" i="1"/>
  <c r="H77" i="1"/>
  <c r="G77" i="1"/>
  <c r="F77" i="1"/>
  <c r="G76" i="1"/>
  <c r="H76" i="1" s="1"/>
  <c r="F76" i="1"/>
  <c r="H75" i="1"/>
  <c r="G75" i="1"/>
  <c r="F75" i="1"/>
  <c r="G74" i="1"/>
  <c r="H74" i="1" s="1"/>
  <c r="F74" i="1"/>
  <c r="G73" i="1"/>
  <c r="H73" i="1" s="1"/>
  <c r="F73" i="1"/>
  <c r="G72" i="1"/>
  <c r="H72" i="1" s="1"/>
  <c r="F72" i="1"/>
  <c r="H71" i="1"/>
  <c r="G71" i="1"/>
  <c r="F71" i="1"/>
  <c r="H70" i="1"/>
  <c r="G70" i="1"/>
  <c r="F70" i="1"/>
  <c r="H69" i="1"/>
  <c r="G69" i="1"/>
  <c r="F69" i="1"/>
  <c r="G68" i="1"/>
  <c r="H68" i="1" s="1"/>
  <c r="F68" i="1"/>
  <c r="H67" i="1"/>
  <c r="G67" i="1"/>
  <c r="F67" i="1"/>
  <c r="G66" i="1"/>
  <c r="H66" i="1" s="1"/>
  <c r="F66" i="1"/>
  <c r="G65" i="1"/>
  <c r="H65" i="1" s="1"/>
  <c r="F65" i="1"/>
  <c r="G64" i="1"/>
  <c r="H64" i="1" s="1"/>
  <c r="F64" i="1"/>
  <c r="H63" i="1"/>
  <c r="G63" i="1"/>
  <c r="F63" i="1"/>
  <c r="H62" i="1"/>
  <c r="G62" i="1"/>
  <c r="F62" i="1"/>
  <c r="H61" i="1"/>
  <c r="G61" i="1"/>
  <c r="F61" i="1"/>
  <c r="G60" i="1"/>
  <c r="H60" i="1" s="1"/>
  <c r="F60" i="1"/>
  <c r="F90" i="1" s="1"/>
  <c r="G57" i="1"/>
  <c r="H57" i="1" s="1"/>
  <c r="F57" i="1"/>
  <c r="G56" i="1"/>
  <c r="H56" i="1" s="1"/>
  <c r="F56" i="1"/>
  <c r="H55" i="1"/>
  <c r="G55" i="1"/>
  <c r="G54" i="1"/>
  <c r="H54" i="1" s="1"/>
  <c r="F54" i="1"/>
  <c r="F58" i="1" s="1"/>
  <c r="G52" i="1"/>
  <c r="H52" i="1" s="1"/>
  <c r="F52" i="1"/>
  <c r="G51" i="1"/>
  <c r="H51" i="1" s="1"/>
  <c r="F51" i="1"/>
  <c r="H50" i="1"/>
  <c r="F50" i="1"/>
  <c r="F53" i="1" s="1"/>
  <c r="H48" i="1"/>
  <c r="G48" i="1"/>
  <c r="G47" i="1"/>
  <c r="H47" i="1" s="1"/>
  <c r="G46" i="1"/>
  <c r="H46" i="1" s="1"/>
  <c r="F46" i="1"/>
  <c r="H45" i="1"/>
  <c r="G45" i="1"/>
  <c r="F45" i="1"/>
  <c r="G44" i="1"/>
  <c r="H44" i="1" s="1"/>
  <c r="F44" i="1"/>
  <c r="H43" i="1"/>
  <c r="H49" i="1" s="1"/>
  <c r="G43" i="1"/>
  <c r="F43" i="1"/>
  <c r="F49" i="1" s="1"/>
  <c r="G40" i="1"/>
  <c r="H40" i="1" s="1"/>
  <c r="F40" i="1"/>
  <c r="H39" i="1"/>
  <c r="G39" i="1"/>
  <c r="F39" i="1"/>
  <c r="G38" i="1"/>
  <c r="H38" i="1" s="1"/>
  <c r="F38" i="1"/>
  <c r="H37" i="1"/>
  <c r="G37" i="1"/>
  <c r="F37" i="1"/>
  <c r="H36" i="1"/>
  <c r="G36" i="1"/>
  <c r="F36" i="1"/>
  <c r="G35" i="1"/>
  <c r="H35" i="1" s="1"/>
  <c r="F35" i="1"/>
  <c r="G34" i="1"/>
  <c r="H34" i="1" s="1"/>
  <c r="F34" i="1"/>
  <c r="G33" i="1"/>
  <c r="H33" i="1" s="1"/>
  <c r="F33" i="1"/>
  <c r="F41" i="1" s="1"/>
  <c r="G32" i="1"/>
  <c r="H32" i="1" s="1"/>
  <c r="F32" i="1"/>
  <c r="H31" i="1"/>
  <c r="H41" i="1" s="1"/>
  <c r="G31" i="1"/>
  <c r="F31" i="1"/>
  <c r="G29" i="1"/>
  <c r="H29" i="1" s="1"/>
  <c r="F29" i="1"/>
  <c r="H28" i="1"/>
  <c r="G28" i="1"/>
  <c r="F28" i="1"/>
  <c r="G27" i="1"/>
  <c r="H27" i="1" s="1"/>
  <c r="F27" i="1"/>
  <c r="H26" i="1"/>
  <c r="G26" i="1"/>
  <c r="F26" i="1"/>
  <c r="F30" i="1" s="1"/>
  <c r="G24" i="1"/>
  <c r="H24" i="1" s="1"/>
  <c r="G23" i="1"/>
  <c r="H23" i="1" s="1"/>
  <c r="F23" i="1"/>
  <c r="H22" i="1"/>
  <c r="G22" i="1"/>
  <c r="F22" i="1"/>
  <c r="G21" i="1"/>
  <c r="H21" i="1" s="1"/>
  <c r="F21" i="1"/>
  <c r="H20" i="1"/>
  <c r="G20" i="1"/>
  <c r="F20" i="1"/>
  <c r="F25" i="1" s="1"/>
  <c r="F42" i="1" s="1"/>
  <c r="G18" i="1"/>
  <c r="H18" i="1" s="1"/>
  <c r="F18" i="1"/>
  <c r="H17" i="1"/>
  <c r="G17" i="1"/>
  <c r="F17" i="1"/>
  <c r="F19" i="1" s="1"/>
  <c r="H16" i="1"/>
  <c r="G16" i="1"/>
  <c r="F16" i="1"/>
  <c r="H58" i="1" l="1"/>
  <c r="H90" i="1"/>
  <c r="H19" i="1"/>
  <c r="H25" i="1"/>
  <c r="F59" i="1"/>
  <c r="H53" i="1"/>
  <c r="F97" i="1"/>
  <c r="F99" i="1" s="1"/>
  <c r="H96" i="1"/>
  <c r="H30" i="1"/>
  <c r="H42" i="1" s="1"/>
  <c r="F100" i="1" l="1"/>
  <c r="F101" i="1" s="1"/>
  <c r="H59" i="1"/>
  <c r="H97" i="1"/>
  <c r="H99" i="1" s="1"/>
  <c r="H100" i="1" l="1"/>
  <c r="H101" i="1" s="1"/>
</calcChain>
</file>

<file path=xl/sharedStrings.xml><?xml version="1.0" encoding="utf-8"?>
<sst xmlns="http://schemas.openxmlformats.org/spreadsheetml/2006/main" count="200" uniqueCount="140">
  <si>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</si>
  <si>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</si>
  <si>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</si>
  <si>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</si>
  <si>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</si>
  <si>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</si>
  <si>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</si>
  <si>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</si>
  <si>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</si>
  <si>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</si>
  <si>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</si>
  <si>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</si>
  <si>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</si>
  <si>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</si>
  <si>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</si>
  <si>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</si>
  <si>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</si>
  <si>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</si>
  <si>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</si>
  <si>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</si>
  <si>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</si>
  <si>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</si>
  <si>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Эрлийн маршрут</t>
  </si>
  <si>
    <t>т/км</t>
  </si>
  <si>
    <t>Литогеохими, хоёрдогч /100х100 м-ийн тороор/</t>
  </si>
  <si>
    <t>Сорьц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</si>
  <si>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</si>
  <si>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</si>
  <si>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</si>
  <si>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</si>
  <si>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</si>
  <si>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</si>
  <si>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</si>
  <si>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</si>
  <si>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</si>
  <si>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</si>
  <si>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</si>
  <si>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</si>
  <si>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</si>
  <si>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Протолочек /авах/</t>
  </si>
  <si>
    <t>Протолочек /бутлах/</t>
  </si>
  <si>
    <t>Протолочек /угаах/</t>
  </si>
  <si>
    <t>Шлихийн угаалга</t>
  </si>
  <si>
    <t>Сувгийн геохими</t>
  </si>
  <si>
    <t>Гидрохимийн сорьцлолт</t>
  </si>
  <si>
    <t>Хадан монолит</t>
  </si>
  <si>
    <t>Геоэкологийн сорьцлолт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</si>
  <si>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</si>
  <si>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</si>
  <si>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</si>
  <si>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</si>
  <si>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</si>
  <si>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</si>
  <si>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</si>
  <si>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</si>
  <si>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</si>
  <si>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</si>
  <si>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</si>
  <si>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</si>
  <si>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</si>
  <si>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</si>
  <si>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</si>
  <si>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</si>
  <si>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</si>
  <si>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</si>
  <si>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</si>
  <si>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</si>
  <si>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</si>
  <si>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</si>
  <si>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</si>
  <si>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</si>
  <si>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Хана ба өнгөлгөөний чулуу</t>
  </si>
  <si>
    <t>ХБАМ-ын шинжилгээ: Барилгын элс</t>
  </si>
  <si>
    <t>ХБАМ-ын шинжилгээ:Барилгын хайрга, дайрга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</si>
  <si>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</si>
  <si>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</si>
  <si>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</si>
  <si>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</si>
  <si>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</si>
  <si>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</si>
  <si>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</si>
  <si>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</si>
  <si>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</si>
  <si>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</si>
  <si>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</si>
  <si>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</si>
  <si>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</si>
  <si>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</si>
  <si>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</si>
  <si>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</si>
  <si>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</si>
  <si>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</si>
  <si>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</si>
  <si>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</si>
  <si>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</si>
  <si>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</si>
  <si>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</si>
  <si>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</si>
  <si>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</si>
  <si>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</si>
  <si>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</si>
  <si>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</si>
  <si>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</si>
  <si>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</si>
  <si>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</si>
  <si>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</si>
  <si>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</si>
  <si>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</si>
  <si>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</si>
  <si>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</si>
  <si>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</si>
  <si>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</si>
  <si>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</si>
  <si>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</si>
  <si>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Магадлашгүй зардал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</si>
  <si>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</si>
  <si>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</si>
  <si>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</si>
  <si>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</si>
  <si>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</si>
  <si>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</si>
  <si>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</si>
  <si>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</si>
  <si>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>/ Б.Будсүрэн /</t>
  </si>
  <si>
    <t xml:space="preserve">"БӨӨН ХӨХ УУЛ-50" Төслийн ахлагч </t>
  </si>
  <si>
    <t>/                              /</t>
  </si>
  <si>
    <t>Арвин майнинг ХХК-ийн эдийн засагч, нягтлан бодогч</t>
  </si>
  <si>
    <t>/ Л. Одонтуяа /</t>
  </si>
  <si>
    <t>Танилцсан:</t>
  </si>
  <si>
    <t>Үндэсний геологийн албаны ГСХ-ийн дарга (түр орлон гүйцэтгэгч)</t>
  </si>
  <si>
    <t>/ Р.Болд-Эрдэнэ /</t>
  </si>
  <si>
    <t>Хянасан:</t>
  </si>
  <si>
    <t>Үндэсний геологийн албаны ГСХ-ийн мэргэжилтэн</t>
  </si>
  <si>
    <t>/                               /</t>
  </si>
  <si>
    <t>Үндэсний геологийн албаны ЭБСТЭЗХ-ийн мэргэжилтэн</t>
  </si>
  <si>
    <t>/  Т.Цэрэндулам  /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</si>
  <si>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</si>
  <si>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….</t>
  </si>
  <si>
    <t>...</t>
  </si>
  <si>
    <t>2023 оны 12 дугаар сарын 1-нээс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</si>
</sst>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_₮_-;\-* #,##0_₮_-;_-* &quot;-&quot;??_₮_-;_-@_-"/>
    <numFmt numFmtId="166" formatCode="0.00000000000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0" fillId="0" borderId="0" xfId="1" applyNumberFormat="1" applyFont="1"/>
    <xf numFmtId="164" fontId="7" fillId="4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vertical="center"/>
    </xf>
    <xf numFmtId="166" fontId="0" fillId="0" borderId="0" xfId="0" applyNumberFormat="1"/>
    <xf numFmtId="164" fontId="4" fillId="4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164" fontId="0" fillId="2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XU-50%20&#1043;&#1199;&#1081;&#1094;&#1101;&#1090;&#1075;&#1101;&#1083;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50</v>
          </cell>
        </row>
        <row r="17">
          <cell r="G17">
            <v>30</v>
          </cell>
        </row>
        <row r="20">
          <cell r="G20">
            <v>632.5</v>
          </cell>
        </row>
        <row r="21">
          <cell r="G21">
            <v>56</v>
          </cell>
        </row>
        <row r="22">
          <cell r="G22">
            <v>700</v>
          </cell>
        </row>
        <row r="23">
          <cell r="G23">
            <v>390</v>
          </cell>
        </row>
        <row r="26">
          <cell r="G26">
            <v>21</v>
          </cell>
        </row>
        <row r="27">
          <cell r="G27">
            <v>293</v>
          </cell>
        </row>
        <row r="29">
          <cell r="G29">
            <v>368.75</v>
          </cell>
        </row>
        <row r="32">
          <cell r="G32">
            <v>37</v>
          </cell>
        </row>
        <row r="33">
          <cell r="G33">
            <v>85</v>
          </cell>
        </row>
        <row r="35">
          <cell r="G35">
            <v>35</v>
          </cell>
        </row>
        <row r="36">
          <cell r="G36">
            <v>35</v>
          </cell>
        </row>
        <row r="37">
          <cell r="G37">
            <v>35</v>
          </cell>
        </row>
        <row r="38">
          <cell r="G38">
            <v>1.74</v>
          </cell>
        </row>
        <row r="39">
          <cell r="G39">
            <v>160</v>
          </cell>
        </row>
        <row r="40">
          <cell r="G40">
            <v>6</v>
          </cell>
        </row>
        <row r="41">
          <cell r="G41">
            <v>4</v>
          </cell>
        </row>
        <row r="42">
          <cell r="G42">
            <v>6</v>
          </cell>
        </row>
        <row r="46">
          <cell r="G46">
            <v>30</v>
          </cell>
        </row>
        <row r="48">
          <cell r="G48">
            <v>2146</v>
          </cell>
        </row>
        <row r="49">
          <cell r="G49">
            <v>592</v>
          </cell>
        </row>
        <row r="56">
          <cell r="G56">
            <v>12040</v>
          </cell>
        </row>
        <row r="57">
          <cell r="G57">
            <v>6960</v>
          </cell>
        </row>
        <row r="59">
          <cell r="G59">
            <v>100</v>
          </cell>
        </row>
        <row r="61">
          <cell r="G61">
            <v>12</v>
          </cell>
        </row>
        <row r="62">
          <cell r="G62">
            <v>28</v>
          </cell>
        </row>
        <row r="65">
          <cell r="G65">
            <v>4</v>
          </cell>
        </row>
        <row r="66">
          <cell r="G66">
            <v>2</v>
          </cell>
        </row>
        <row r="67">
          <cell r="G67">
            <v>2</v>
          </cell>
        </row>
        <row r="68">
          <cell r="G68">
            <v>2</v>
          </cell>
        </row>
        <row r="69">
          <cell r="G69">
            <v>65</v>
          </cell>
        </row>
        <row r="70">
          <cell r="G70">
            <v>30</v>
          </cell>
        </row>
        <row r="71">
          <cell r="G71">
            <v>65</v>
          </cell>
        </row>
        <row r="72">
          <cell r="G72">
            <v>30</v>
          </cell>
        </row>
        <row r="74">
          <cell r="G74">
            <v>19</v>
          </cell>
        </row>
        <row r="75">
          <cell r="G75">
            <v>35</v>
          </cell>
        </row>
        <row r="81">
          <cell r="G81">
            <v>15</v>
          </cell>
        </row>
        <row r="82">
          <cell r="G82">
            <v>20</v>
          </cell>
        </row>
        <row r="83">
          <cell r="G83">
            <v>1329</v>
          </cell>
        </row>
        <row r="84">
          <cell r="G84">
            <v>20</v>
          </cell>
        </row>
        <row r="85">
          <cell r="G85">
            <v>3</v>
          </cell>
        </row>
        <row r="86">
          <cell r="G86">
            <v>10</v>
          </cell>
        </row>
        <row r="87">
          <cell r="G87">
            <v>6</v>
          </cell>
        </row>
        <row r="88">
          <cell r="G88">
            <v>4</v>
          </cell>
        </row>
        <row r="90">
          <cell r="G90">
            <v>37</v>
          </cell>
        </row>
        <row r="91">
          <cell r="G91">
            <v>265</v>
          </cell>
        </row>
        <row r="92">
          <cell r="G92">
            <v>814</v>
          </cell>
        </row>
        <row r="93">
          <cell r="G93">
            <v>460</v>
          </cell>
        </row>
        <row r="94">
          <cell r="G94">
            <v>6</v>
          </cell>
        </row>
        <row r="96">
          <cell r="G96">
            <v>3</v>
          </cell>
        </row>
        <row r="97">
          <cell r="G97">
            <v>1</v>
          </cell>
        </row>
        <row r="98">
          <cell r="G98">
            <v>10</v>
          </cell>
        </row>
      </sheetData>
      <sheetData sheetId="10"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125</v>
          </cell>
        </row>
        <row r="47">
          <cell r="E47">
            <v>0</v>
          </cell>
        </row>
        <row r="51">
          <cell r="E51">
            <v>0</v>
          </cell>
        </row>
        <row r="52">
          <cell r="E52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1</v>
          </cell>
        </row>
        <row r="94">
          <cell r="E94">
            <v>0</v>
          </cell>
        </row>
        <row r="98">
          <cell r="H98">
            <v>2296000</v>
          </cell>
        </row>
      </sheetData>
      <sheetData sheetId="11"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100</v>
          </cell>
        </row>
        <row r="47">
          <cell r="E47">
            <v>0</v>
          </cell>
        </row>
        <row r="51">
          <cell r="E51">
            <v>0</v>
          </cell>
        </row>
        <row r="52">
          <cell r="E52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1</v>
          </cell>
        </row>
        <row r="94">
          <cell r="E94">
            <v>0</v>
          </cell>
        </row>
        <row r="98">
          <cell r="F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A13" sqref="A1:XFD1048576"/>
    </sheetView>
  </sheetViews>
  <sheetFormatPr defaultRowHeight="15.75"/>
  <cols>
    <col min="1" max="1" width="5" style="1" customWidth="1"/>
    <col min="2" max="2" width="43.5" customWidth="1"/>
    <col min="3" max="3" width="10.875" customWidth="1"/>
    <col min="4" max="4" width="11.875" customWidth="1"/>
    <col min="5" max="6" width="17.75" style="35" bestFit="1" customWidth="1"/>
    <col min="7" max="7" width="14.25" style="53" customWidth="1"/>
    <col min="8" max="8" width="16" style="35" customWidth="1"/>
    <col min="9" max="9" width="27.125" bestFit="1" customWidth="1"/>
  </cols>
  <sheetData>
    <row r="1" spans="1:8" ht="6.75" customHeight="1">
      <c r="D1" s="2"/>
      <c r="E1" s="2"/>
      <c r="F1" s="2"/>
      <c r="G1" s="2"/>
      <c r="H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8">
      <c r="A4" s="3" t="s">
        <v>2</v>
      </c>
      <c r="B4" s="3"/>
      <c r="C4" s="3"/>
      <c r="D4" s="3"/>
      <c r="E4" s="3"/>
      <c r="F4" s="3"/>
      <c r="G4" s="3"/>
      <c r="H4" s="3"/>
    </row>
    <row r="5" spans="1:8" ht="6.75" customHeight="1">
      <c r="D5" s="2"/>
      <c r="E5" s="2"/>
      <c r="F5" s="2"/>
      <c r="G5" s="2"/>
      <c r="H5" s="2"/>
    </row>
    <row r="6" spans="1:8">
      <c r="B6" s="4" t="s">
        <v>3</v>
      </c>
      <c r="C6" s="4"/>
      <c r="D6" s="4"/>
      <c r="E6" s="4"/>
      <c r="F6" s="4"/>
      <c r="G6" s="4"/>
      <c r="H6" s="4"/>
    </row>
    <row r="7" spans="1:8" ht="7.5" customHeight="1">
      <c r="B7" s="5"/>
      <c r="C7" s="5"/>
      <c r="D7" s="6"/>
      <c r="E7" s="6"/>
      <c r="F7" s="6"/>
      <c r="G7" s="2"/>
      <c r="H7" s="2"/>
    </row>
    <row r="8" spans="1:8">
      <c r="B8" s="4" t="s">
        <v>4</v>
      </c>
      <c r="C8" s="4"/>
      <c r="D8" s="4"/>
      <c r="E8" s="4"/>
      <c r="F8" s="4"/>
      <c r="G8" s="4"/>
      <c r="H8" s="4"/>
    </row>
    <row r="9" spans="1:8" ht="8.25" customHeight="1">
      <c r="B9" s="7"/>
      <c r="C9" s="7"/>
      <c r="D9" s="8"/>
      <c r="E9" s="8"/>
      <c r="F9" s="8"/>
      <c r="G9" s="2"/>
      <c r="H9" s="2"/>
    </row>
    <row r="10" spans="1:8">
      <c r="A10" s="3" t="s">
        <v>139</v>
      </c>
      <c r="B10" s="3"/>
      <c r="C10" s="3"/>
      <c r="D10" s="3"/>
      <c r="E10" s="3"/>
      <c r="F10" s="3"/>
      <c r="G10" s="3"/>
      <c r="H10" s="3"/>
    </row>
    <row r="11" spans="1:8">
      <c r="A11" s="3" t="s">
        <v>5</v>
      </c>
      <c r="B11" s="3"/>
      <c r="C11" s="3"/>
      <c r="D11" s="3"/>
      <c r="E11" s="3"/>
      <c r="F11" s="3"/>
      <c r="G11" s="3"/>
      <c r="H11" s="3"/>
    </row>
    <row r="12" spans="1:8" ht="6" customHeight="1">
      <c r="D12" s="2"/>
      <c r="E12" s="2"/>
      <c r="F12" s="2"/>
      <c r="G12" s="2"/>
      <c r="H12" s="2"/>
    </row>
    <row r="13" spans="1:8" ht="12.75" customHeight="1">
      <c r="A13" s="9" t="s">
        <v>6</v>
      </c>
      <c r="B13" s="9" t="s">
        <v>7</v>
      </c>
      <c r="C13" s="10" t="s">
        <v>8</v>
      </c>
      <c r="D13" s="11" t="s">
        <v>9</v>
      </c>
      <c r="E13" s="12" t="s">
        <v>10</v>
      </c>
      <c r="F13" s="12"/>
      <c r="G13" s="12" t="s">
        <v>11</v>
      </c>
      <c r="H13" s="12"/>
    </row>
    <row r="14" spans="1:8" ht="12.75" customHeight="1">
      <c r="A14" s="9"/>
      <c r="B14" s="9"/>
      <c r="C14" s="13"/>
      <c r="D14" s="14"/>
      <c r="E14" s="15" t="s">
        <v>12</v>
      </c>
      <c r="F14" s="15" t="s">
        <v>13</v>
      </c>
      <c r="G14" s="15" t="s">
        <v>12</v>
      </c>
      <c r="H14" s="15" t="s">
        <v>13</v>
      </c>
    </row>
    <row r="15" spans="1:8" ht="12.75" customHeight="1">
      <c r="A15" s="16">
        <v>0</v>
      </c>
      <c r="B15" s="16">
        <v>1</v>
      </c>
      <c r="C15" s="17">
        <v>2</v>
      </c>
      <c r="D15" s="17">
        <v>3</v>
      </c>
      <c r="E15" s="18">
        <v>4</v>
      </c>
      <c r="F15" s="18">
        <v>5</v>
      </c>
      <c r="G15" s="19">
        <v>6</v>
      </c>
      <c r="H15" s="19">
        <v>7</v>
      </c>
    </row>
    <row r="16" spans="1:8" ht="12.75" customHeight="1">
      <c r="A16" s="16"/>
      <c r="B16" s="20" t="s">
        <v>14</v>
      </c>
      <c r="C16" s="17" t="s">
        <v>15</v>
      </c>
      <c r="D16" s="21">
        <v>43000</v>
      </c>
      <c r="E16" s="22">
        <v>0</v>
      </c>
      <c r="F16" s="22">
        <f>D16*E16</f>
        <v>0</v>
      </c>
      <c r="G16" s="19">
        <f>'[1]10сар '!G16+'[1]11сар '!E16+'[1]12сар'!E16</f>
        <v>50</v>
      </c>
      <c r="H16" s="23">
        <f>G16*D16</f>
        <v>2150000</v>
      </c>
    </row>
    <row r="17" spans="1:8" ht="12.75" customHeight="1">
      <c r="A17" s="16"/>
      <c r="B17" s="20" t="s">
        <v>16</v>
      </c>
      <c r="C17" s="24" t="s">
        <v>17</v>
      </c>
      <c r="D17" s="25">
        <v>10095.281000000001</v>
      </c>
      <c r="E17" s="22">
        <v>0</v>
      </c>
      <c r="F17" s="22">
        <f>D17*E17:E17</f>
        <v>0</v>
      </c>
      <c r="G17" s="19">
        <f>'[1]10сар '!G17+'[1]11сар '!E17+'[1]12сар'!E17</f>
        <v>30</v>
      </c>
      <c r="H17" s="23">
        <f t="shared" ref="H17:H80" si="0">G17*D17</f>
        <v>302858.43000000005</v>
      </c>
    </row>
    <row r="18" spans="1:8" ht="12.75" customHeight="1">
      <c r="A18" s="16"/>
      <c r="B18" s="20" t="s">
        <v>18</v>
      </c>
      <c r="C18" s="26" t="s">
        <v>136</v>
      </c>
      <c r="D18" s="27">
        <v>1650</v>
      </c>
      <c r="E18" s="22">
        <v>0</v>
      </c>
      <c r="F18" s="22">
        <f>D18*E18:E18</f>
        <v>0</v>
      </c>
      <c r="G18" s="19">
        <f>'[1]10сар '!G18+'[1]11сар '!E18+'[1]12сар'!E18</f>
        <v>0</v>
      </c>
      <c r="H18" s="23">
        <f t="shared" si="0"/>
        <v>0</v>
      </c>
    </row>
    <row r="19" spans="1:8" ht="12.75" customHeight="1">
      <c r="A19" s="28" t="s">
        <v>19</v>
      </c>
      <c r="B19" s="29" t="s">
        <v>20</v>
      </c>
      <c r="C19" s="28"/>
      <c r="D19" s="30"/>
      <c r="E19" s="31">
        <v>0</v>
      </c>
      <c r="F19" s="31">
        <f>SUM(F16:F18)</f>
        <v>0</v>
      </c>
      <c r="G19" s="31"/>
      <c r="H19" s="32">
        <f>SUM(H16:H18)</f>
        <v>2452858.4300000002</v>
      </c>
    </row>
    <row r="20" spans="1:8" ht="12.75" customHeight="1">
      <c r="A20" s="16"/>
      <c r="B20" s="20" t="s">
        <v>21</v>
      </c>
      <c r="C20" s="26" t="s">
        <v>136</v>
      </c>
      <c r="D20" s="33">
        <v>42500</v>
      </c>
      <c r="E20" s="22">
        <v>0</v>
      </c>
      <c r="F20" s="22">
        <f>D20*E20</f>
        <v>0</v>
      </c>
      <c r="G20" s="19">
        <f>'[1]10сар '!G20+'[1]11сар '!E20+'[1]12сар'!E20</f>
        <v>632.5</v>
      </c>
      <c r="H20" s="23">
        <f t="shared" si="0"/>
        <v>26881250</v>
      </c>
    </row>
    <row r="21" spans="1:8" ht="12.75" customHeight="1">
      <c r="A21" s="16"/>
      <c r="B21" s="20" t="s">
        <v>22</v>
      </c>
      <c r="C21" s="17" t="s">
        <v>23</v>
      </c>
      <c r="D21" s="33">
        <v>105000</v>
      </c>
      <c r="E21" s="22">
        <v>0</v>
      </c>
      <c r="F21" s="22">
        <f>D21*E21</f>
        <v>0</v>
      </c>
      <c r="G21" s="19">
        <f>'[1]10сар '!G21+'[1]11сар '!E21+'[1]12сар'!E21</f>
        <v>56</v>
      </c>
      <c r="H21" s="23">
        <f t="shared" si="0"/>
        <v>5880000</v>
      </c>
    </row>
    <row r="22" spans="1:8" ht="12.75" customHeight="1">
      <c r="A22" s="16"/>
      <c r="B22" s="34" t="s">
        <v>24</v>
      </c>
      <c r="C22" s="17" t="s">
        <v>25</v>
      </c>
      <c r="D22" s="33">
        <v>2500</v>
      </c>
      <c r="E22" s="22">
        <v>0</v>
      </c>
      <c r="F22" s="22">
        <f t="shared" ref="F22" si="1">D22*E22</f>
        <v>0</v>
      </c>
      <c r="G22" s="19">
        <f>'[1]10сар '!G22+'[1]11сар '!E22+'[1]12сар'!E22</f>
        <v>700</v>
      </c>
      <c r="H22" s="23">
        <f t="shared" si="0"/>
        <v>1750000</v>
      </c>
    </row>
    <row r="23" spans="1:8" ht="12.75" customHeight="1">
      <c r="A23" s="16"/>
      <c r="B23" s="20" t="s">
        <v>26</v>
      </c>
      <c r="C23" s="17" t="s">
        <v>25</v>
      </c>
      <c r="D23" s="33">
        <v>2700</v>
      </c>
      <c r="E23" s="22">
        <v>0</v>
      </c>
      <c r="F23" s="22">
        <f>D23*E23</f>
        <v>0</v>
      </c>
      <c r="G23" s="19">
        <f>'[1]10сар '!G23+'[1]11сар '!E23+'[1]12сар'!E23</f>
        <v>390</v>
      </c>
      <c r="H23" s="23">
        <f t="shared" si="0"/>
        <v>1053000</v>
      </c>
    </row>
    <row r="24" spans="1:8" ht="12.75" customHeight="1">
      <c r="A24" s="16"/>
      <c r="B24" s="20" t="s">
        <v>137</v>
      </c>
      <c r="C24" s="16"/>
      <c r="D24" s="33"/>
      <c r="E24" s="22"/>
      <c r="G24" s="19">
        <f>'[1]10сар '!G24+'[1]11сар '!E24+'[1]12сар'!E24</f>
        <v>0</v>
      </c>
      <c r="H24" s="23">
        <f t="shared" si="0"/>
        <v>0</v>
      </c>
    </row>
    <row r="25" spans="1:8" ht="12.75" customHeight="1">
      <c r="A25" s="28" t="s">
        <v>27</v>
      </c>
      <c r="B25" s="29" t="s">
        <v>28</v>
      </c>
      <c r="C25" s="28"/>
      <c r="D25" s="30"/>
      <c r="E25" s="31"/>
      <c r="F25" s="36">
        <f>SUM(F20:F24)</f>
        <v>0</v>
      </c>
      <c r="G25" s="36"/>
      <c r="H25" s="32">
        <f>SUM(H20:H24)</f>
        <v>35564250</v>
      </c>
    </row>
    <row r="26" spans="1:8" ht="12.75" customHeight="1">
      <c r="A26" s="16"/>
      <c r="B26" s="20" t="s">
        <v>29</v>
      </c>
      <c r="C26" s="17" t="s">
        <v>30</v>
      </c>
      <c r="D26" s="33">
        <v>48000</v>
      </c>
      <c r="E26" s="22">
        <v>0</v>
      </c>
      <c r="F26" s="22">
        <f>D26*E26</f>
        <v>0</v>
      </c>
      <c r="G26" s="19">
        <f>'[1]10сар '!G26+'[1]11сар '!E26+'[1]12сар'!E26</f>
        <v>21</v>
      </c>
      <c r="H26" s="23">
        <f t="shared" si="0"/>
        <v>1008000</v>
      </c>
    </row>
    <row r="27" spans="1:8" ht="12.75" customHeight="1">
      <c r="A27" s="16"/>
      <c r="B27" s="20" t="s">
        <v>31</v>
      </c>
      <c r="C27" s="17" t="s">
        <v>32</v>
      </c>
      <c r="D27" s="33">
        <v>78000</v>
      </c>
      <c r="E27" s="22">
        <v>0</v>
      </c>
      <c r="F27" s="22">
        <f>D27*E27</f>
        <v>0</v>
      </c>
      <c r="G27" s="19">
        <f>'[1]10сар '!G27+'[1]11сар '!E27+'[1]12сар'!E27</f>
        <v>293</v>
      </c>
      <c r="H27" s="23">
        <f t="shared" si="0"/>
        <v>22854000</v>
      </c>
    </row>
    <row r="28" spans="1:8" ht="12.75" customHeight="1">
      <c r="A28" s="16"/>
      <c r="B28" s="20" t="s">
        <v>33</v>
      </c>
      <c r="C28" s="17" t="s">
        <v>32</v>
      </c>
      <c r="D28" s="33">
        <v>65523</v>
      </c>
      <c r="E28" s="22">
        <v>0</v>
      </c>
      <c r="F28" s="22">
        <f>D28*E28</f>
        <v>0</v>
      </c>
      <c r="G28" s="19">
        <f>'[1]10сар '!G28+'[1]11сар '!E28+'[1]12сар'!E28</f>
        <v>0</v>
      </c>
      <c r="H28" s="23">
        <f t="shared" si="0"/>
        <v>0</v>
      </c>
    </row>
    <row r="29" spans="1:8" ht="12.75" customHeight="1">
      <c r="A29" s="16"/>
      <c r="B29" s="20" t="s">
        <v>34</v>
      </c>
      <c r="C29" s="17" t="s">
        <v>32</v>
      </c>
      <c r="D29" s="33">
        <v>31500</v>
      </c>
      <c r="E29" s="22">
        <v>0</v>
      </c>
      <c r="F29" s="22">
        <f>D29*E29</f>
        <v>0</v>
      </c>
      <c r="G29" s="19">
        <f>'[1]10сар '!G29+'[1]11сар '!E29+'[1]12сар'!E29</f>
        <v>368.75</v>
      </c>
      <c r="H29" s="23">
        <f t="shared" si="0"/>
        <v>11615625</v>
      </c>
    </row>
    <row r="30" spans="1:8" ht="12.75" customHeight="1">
      <c r="A30" s="28" t="s">
        <v>35</v>
      </c>
      <c r="B30" s="29" t="s">
        <v>36</v>
      </c>
      <c r="C30" s="28"/>
      <c r="D30" s="30"/>
      <c r="E30" s="32"/>
      <c r="F30" s="31">
        <f>SUM(F26:F29)</f>
        <v>0</v>
      </c>
      <c r="G30" s="31"/>
      <c r="H30" s="32">
        <f>SUM(H26:H29)</f>
        <v>35477625</v>
      </c>
    </row>
    <row r="31" spans="1:8" ht="12.75" customHeight="1">
      <c r="A31" s="16">
        <v>15</v>
      </c>
      <c r="B31" s="20" t="s">
        <v>37</v>
      </c>
      <c r="C31" s="16" t="s">
        <v>25</v>
      </c>
      <c r="D31" s="33">
        <v>14800</v>
      </c>
      <c r="E31" s="22">
        <v>0</v>
      </c>
      <c r="F31" s="22">
        <f>D31*E31</f>
        <v>0</v>
      </c>
      <c r="G31" s="19">
        <f>'[1]10сар '!G32+'[1]11сар '!E31+'[1]12сар'!E31</f>
        <v>37</v>
      </c>
      <c r="H31" s="23">
        <f t="shared" si="0"/>
        <v>547600</v>
      </c>
    </row>
    <row r="32" spans="1:8" ht="12.75" customHeight="1">
      <c r="A32" s="16">
        <v>16</v>
      </c>
      <c r="B32" s="20" t="s">
        <v>38</v>
      </c>
      <c r="C32" s="16" t="s">
        <v>25</v>
      </c>
      <c r="D32" s="33">
        <v>5600</v>
      </c>
      <c r="E32" s="22">
        <v>0</v>
      </c>
      <c r="F32" s="22">
        <f>D32*E32</f>
        <v>0</v>
      </c>
      <c r="G32" s="19">
        <f>'[1]10сар '!G33+'[1]11сар '!E32+'[1]12сар'!E32</f>
        <v>85</v>
      </c>
      <c r="H32" s="23">
        <f t="shared" si="0"/>
        <v>476000</v>
      </c>
    </row>
    <row r="33" spans="1:8" ht="12.75" customHeight="1">
      <c r="A33" s="16">
        <v>17</v>
      </c>
      <c r="B33" s="20" t="s">
        <v>39</v>
      </c>
      <c r="C33" s="16" t="s">
        <v>25</v>
      </c>
      <c r="D33" s="33">
        <v>9500</v>
      </c>
      <c r="E33" s="22">
        <v>0</v>
      </c>
      <c r="F33" s="22">
        <f>D33*E33</f>
        <v>0</v>
      </c>
      <c r="G33" s="19">
        <f>'[1]10сар '!G35+'[1]11сар '!E33+'[1]12сар'!E33</f>
        <v>35</v>
      </c>
      <c r="H33" s="23">
        <f t="shared" si="0"/>
        <v>332500</v>
      </c>
    </row>
    <row r="34" spans="1:8" ht="12.75" customHeight="1">
      <c r="A34" s="16">
        <v>18</v>
      </c>
      <c r="B34" s="20" t="s">
        <v>40</v>
      </c>
      <c r="C34" s="16" t="s">
        <v>25</v>
      </c>
      <c r="D34" s="33">
        <v>16000</v>
      </c>
      <c r="E34" s="22">
        <v>0</v>
      </c>
      <c r="F34" s="22">
        <f t="shared" ref="F34:F36" si="2">D34*E34</f>
        <v>0</v>
      </c>
      <c r="G34" s="19">
        <f>'[1]10сар '!G36+'[1]11сар '!E34+'[1]12сар'!E34</f>
        <v>35</v>
      </c>
      <c r="H34" s="23">
        <f t="shared" si="0"/>
        <v>560000</v>
      </c>
    </row>
    <row r="35" spans="1:8" ht="12.75" customHeight="1">
      <c r="A35" s="16">
        <v>19</v>
      </c>
      <c r="B35" s="20" t="s">
        <v>41</v>
      </c>
      <c r="C35" s="16" t="s">
        <v>25</v>
      </c>
      <c r="D35" s="33">
        <v>11300</v>
      </c>
      <c r="E35" s="22">
        <v>0</v>
      </c>
      <c r="F35" s="22">
        <f t="shared" si="2"/>
        <v>0</v>
      </c>
      <c r="G35" s="19">
        <f>'[1]10сар '!G37+'[1]11сар '!E35+'[1]12сар'!E35</f>
        <v>35</v>
      </c>
      <c r="H35" s="23">
        <f t="shared" si="0"/>
        <v>395500</v>
      </c>
    </row>
    <row r="36" spans="1:8" ht="12.75" customHeight="1">
      <c r="A36" s="16">
        <v>20</v>
      </c>
      <c r="B36" s="20" t="s">
        <v>42</v>
      </c>
      <c r="C36" s="17" t="s">
        <v>32</v>
      </c>
      <c r="D36" s="33">
        <v>210000</v>
      </c>
      <c r="E36" s="22">
        <v>0</v>
      </c>
      <c r="F36" s="22">
        <f t="shared" si="2"/>
        <v>0</v>
      </c>
      <c r="G36" s="19">
        <f>'[1]10сар '!G38+'[1]11сар '!E36+'[1]12сар'!E36</f>
        <v>1.74</v>
      </c>
      <c r="H36" s="23">
        <f t="shared" si="0"/>
        <v>365400</v>
      </c>
    </row>
    <row r="37" spans="1:8" ht="12.75" customHeight="1">
      <c r="A37" s="16">
        <v>21</v>
      </c>
      <c r="B37" s="20" t="s">
        <v>43</v>
      </c>
      <c r="C37" s="16" t="s">
        <v>25</v>
      </c>
      <c r="D37" s="33">
        <v>5500</v>
      </c>
      <c r="E37" s="22">
        <v>0</v>
      </c>
      <c r="F37" s="22">
        <f>D37*E37</f>
        <v>0</v>
      </c>
      <c r="G37" s="19">
        <f>'[1]10сар '!G39+'[1]11сар '!E37+'[1]12сар'!E37</f>
        <v>160</v>
      </c>
      <c r="H37" s="23">
        <f t="shared" si="0"/>
        <v>880000</v>
      </c>
    </row>
    <row r="38" spans="1:8" ht="12.75" customHeight="1">
      <c r="A38" s="16">
        <v>22</v>
      </c>
      <c r="B38" s="20" t="s">
        <v>44</v>
      </c>
      <c r="C38" s="16" t="s">
        <v>25</v>
      </c>
      <c r="D38" s="33">
        <v>55000</v>
      </c>
      <c r="E38" s="22">
        <v>0</v>
      </c>
      <c r="F38" s="22">
        <f t="shared" ref="F38:F40" si="3">D38*E38</f>
        <v>0</v>
      </c>
      <c r="G38" s="19">
        <f>'[1]10сар '!G40+'[1]11сар '!E38+'[1]12сар'!E38</f>
        <v>6</v>
      </c>
      <c r="H38" s="23">
        <f t="shared" si="0"/>
        <v>330000</v>
      </c>
    </row>
    <row r="39" spans="1:8" ht="12.75" customHeight="1">
      <c r="A39" s="16">
        <v>23</v>
      </c>
      <c r="B39" s="20" t="s">
        <v>45</v>
      </c>
      <c r="C39" s="16" t="s">
        <v>25</v>
      </c>
      <c r="D39" s="33">
        <v>76000</v>
      </c>
      <c r="E39" s="22">
        <v>0</v>
      </c>
      <c r="F39" s="22">
        <f t="shared" si="3"/>
        <v>0</v>
      </c>
      <c r="G39" s="19">
        <f>'[1]10сар '!G41+'[1]11сар '!E39+'[1]12сар'!E39</f>
        <v>4</v>
      </c>
      <c r="H39" s="23">
        <f t="shared" si="0"/>
        <v>304000</v>
      </c>
    </row>
    <row r="40" spans="1:8" ht="12.75" customHeight="1">
      <c r="A40" s="16">
        <v>24</v>
      </c>
      <c r="B40" s="20" t="s">
        <v>46</v>
      </c>
      <c r="C40" s="16" t="s">
        <v>25</v>
      </c>
      <c r="D40" s="33">
        <v>55000</v>
      </c>
      <c r="E40" s="22">
        <v>0</v>
      </c>
      <c r="F40" s="22">
        <f t="shared" si="3"/>
        <v>0</v>
      </c>
      <c r="G40" s="19">
        <f>'[1]10сар '!G42+'[1]11сар '!E40+'[1]12сар'!E40</f>
        <v>6</v>
      </c>
      <c r="H40" s="23">
        <f t="shared" si="0"/>
        <v>330000</v>
      </c>
    </row>
    <row r="41" spans="1:8" ht="12.75" customHeight="1">
      <c r="A41" s="28" t="s">
        <v>47</v>
      </c>
      <c r="B41" s="29" t="s">
        <v>48</v>
      </c>
      <c r="C41" s="28"/>
      <c r="D41" s="30"/>
      <c r="E41" s="31"/>
      <c r="F41" s="31">
        <f>SUM(F31:F40)</f>
        <v>0</v>
      </c>
      <c r="G41" s="31"/>
      <c r="H41" s="32">
        <f>SUM(H31:H40)</f>
        <v>4521000</v>
      </c>
    </row>
    <row r="42" spans="1:8" ht="12.75" customHeight="1">
      <c r="A42" s="28" t="s">
        <v>49</v>
      </c>
      <c r="B42" s="29" t="s">
        <v>50</v>
      </c>
      <c r="C42" s="28"/>
      <c r="D42" s="30"/>
      <c r="E42" s="31"/>
      <c r="F42" s="31">
        <f>F25+F30+F41</f>
        <v>0</v>
      </c>
      <c r="G42" s="31"/>
      <c r="H42" s="32">
        <f>H41+H30+H25</f>
        <v>75562875</v>
      </c>
    </row>
    <row r="43" spans="1:8" ht="12.75" customHeight="1">
      <c r="A43" s="16"/>
      <c r="B43" s="20" t="s">
        <v>51</v>
      </c>
      <c r="C43" s="37" t="s">
        <v>17</v>
      </c>
      <c r="D43" s="38">
        <v>10095.281000000001</v>
      </c>
      <c r="E43" s="22">
        <v>0</v>
      </c>
      <c r="F43" s="22">
        <f>D43*E43</f>
        <v>0</v>
      </c>
      <c r="G43" s="19">
        <f>'[1]10сар '!G46+'[1]11сар '!E43+'[1]12сар'!E43</f>
        <v>30</v>
      </c>
      <c r="H43" s="23">
        <f t="shared" si="0"/>
        <v>302858.43000000005</v>
      </c>
    </row>
    <row r="44" spans="1:8" ht="12.75" customHeight="1">
      <c r="A44" s="16"/>
      <c r="B44" s="20" t="s">
        <v>52</v>
      </c>
      <c r="C44" s="17" t="s">
        <v>17</v>
      </c>
      <c r="D44" s="39">
        <v>10095.281000000001</v>
      </c>
      <c r="E44" s="22">
        <v>0</v>
      </c>
      <c r="F44" s="22">
        <f t="shared" ref="F44" si="4">D44*E44</f>
        <v>0</v>
      </c>
      <c r="G44" s="19">
        <f>'[1]10сар '!G47+'[1]11сар '!E44+'[1]12сар'!E44</f>
        <v>0</v>
      </c>
      <c r="H44" s="23">
        <f t="shared" si="0"/>
        <v>0</v>
      </c>
    </row>
    <row r="45" spans="1:8" ht="12.75" customHeight="1">
      <c r="A45" s="16"/>
      <c r="B45" s="20" t="s">
        <v>53</v>
      </c>
      <c r="C45" s="17" t="s">
        <v>15</v>
      </c>
      <c r="D45" s="21">
        <v>10000</v>
      </c>
      <c r="E45" s="22">
        <v>0</v>
      </c>
      <c r="F45" s="22">
        <f>D45*E45</f>
        <v>0</v>
      </c>
      <c r="G45" s="19">
        <f>'[1]10сар '!G48+'[1]11сар '!E45+'[1]12сар'!E45</f>
        <v>2146</v>
      </c>
      <c r="H45" s="23">
        <f t="shared" si="0"/>
        <v>21460000</v>
      </c>
    </row>
    <row r="46" spans="1:8" ht="12.75" customHeight="1">
      <c r="A46" s="16"/>
      <c r="B46" s="40" t="s">
        <v>54</v>
      </c>
      <c r="C46" s="17" t="s">
        <v>15</v>
      </c>
      <c r="D46" s="38">
        <v>38000</v>
      </c>
      <c r="E46" s="22">
        <v>100</v>
      </c>
      <c r="F46" s="22">
        <f>D46*E46</f>
        <v>3800000</v>
      </c>
      <c r="G46" s="19">
        <f>'[1]10сар '!G49+'[1]11сар '!E46+'[1]12сар'!E46</f>
        <v>817</v>
      </c>
      <c r="H46" s="23">
        <f t="shared" si="0"/>
        <v>31046000</v>
      </c>
    </row>
    <row r="47" spans="1:8" ht="12.75" customHeight="1">
      <c r="A47" s="16"/>
      <c r="B47" s="34" t="s">
        <v>55</v>
      </c>
      <c r="C47" s="17" t="s">
        <v>15</v>
      </c>
      <c r="D47" s="41"/>
      <c r="E47" s="22">
        <v>0</v>
      </c>
      <c r="F47" s="22"/>
      <c r="G47" s="19">
        <f>'[1]10сар '!G50+'[1]11сар '!E47+'[1]12сар'!E47</f>
        <v>0</v>
      </c>
      <c r="H47" s="23">
        <f t="shared" si="0"/>
        <v>0</v>
      </c>
    </row>
    <row r="48" spans="1:8" ht="12.75" customHeight="1">
      <c r="A48" s="16"/>
      <c r="B48" s="34" t="s">
        <v>56</v>
      </c>
      <c r="C48" s="17" t="s">
        <v>15</v>
      </c>
      <c r="D48" s="41"/>
      <c r="E48" s="22"/>
      <c r="F48" s="22"/>
      <c r="G48" s="19">
        <f>'[1]10сар '!G51+'[1]11сар '!E48+'[1]12сар'!E48</f>
        <v>0</v>
      </c>
      <c r="H48" s="23">
        <f t="shared" si="0"/>
        <v>0</v>
      </c>
    </row>
    <row r="49" spans="1:9" ht="12.75" customHeight="1">
      <c r="A49" s="28" t="s">
        <v>57</v>
      </c>
      <c r="B49" s="29" t="s">
        <v>13</v>
      </c>
      <c r="C49" s="42"/>
      <c r="D49" s="30"/>
      <c r="E49" s="31"/>
      <c r="F49" s="31">
        <f>SUM(F43:F48)</f>
        <v>3800000</v>
      </c>
      <c r="G49" s="31"/>
      <c r="H49" s="32">
        <f>SUM(H43:H48)</f>
        <v>52808858.43</v>
      </c>
    </row>
    <row r="50" spans="1:9" ht="12.75" customHeight="1">
      <c r="A50" s="16"/>
      <c r="B50" s="34" t="s">
        <v>58</v>
      </c>
      <c r="C50" s="17" t="s">
        <v>23</v>
      </c>
      <c r="D50" s="22">
        <v>650.00635287323098</v>
      </c>
      <c r="E50" s="35">
        <v>0</v>
      </c>
      <c r="F50" s="22">
        <f>D50*E50</f>
        <v>0</v>
      </c>
      <c r="G50" s="19">
        <v>6926</v>
      </c>
      <c r="H50" s="23">
        <f t="shared" si="0"/>
        <v>4501943.9999999981</v>
      </c>
    </row>
    <row r="51" spans="1:9" ht="12.75" customHeight="1">
      <c r="A51" s="16"/>
      <c r="B51" s="20" t="s">
        <v>59</v>
      </c>
      <c r="C51" s="17" t="s">
        <v>23</v>
      </c>
      <c r="D51" s="33">
        <v>550</v>
      </c>
      <c r="E51" s="22">
        <v>0</v>
      </c>
      <c r="F51" s="22">
        <f>D51*E51</f>
        <v>0</v>
      </c>
      <c r="G51" s="19">
        <f>'[1]10сар '!G56+'[1]11сар '!E51+'[1]12сар'!E51</f>
        <v>12040</v>
      </c>
      <c r="H51" s="23">
        <f t="shared" si="0"/>
        <v>6622000</v>
      </c>
    </row>
    <row r="52" spans="1:9" ht="12.75" customHeight="1">
      <c r="A52" s="16"/>
      <c r="B52" s="20" t="s">
        <v>60</v>
      </c>
      <c r="C52" s="17" t="s">
        <v>23</v>
      </c>
      <c r="D52" s="33">
        <v>800</v>
      </c>
      <c r="E52" s="22">
        <v>0</v>
      </c>
      <c r="F52" s="22">
        <f>D52*E52</f>
        <v>0</v>
      </c>
      <c r="G52" s="19">
        <f>'[1]10сар '!G57+'[1]11сар '!E52+'[1]12сар'!E52</f>
        <v>6960</v>
      </c>
      <c r="H52" s="23">
        <f t="shared" si="0"/>
        <v>5568000</v>
      </c>
    </row>
    <row r="53" spans="1:9" ht="12.75" customHeight="1">
      <c r="A53" s="28" t="s">
        <v>61</v>
      </c>
      <c r="B53" s="29" t="s">
        <v>62</v>
      </c>
      <c r="C53" s="28"/>
      <c r="D53" s="30"/>
      <c r="E53" s="43"/>
      <c r="F53" s="31">
        <f>SUM(F50:F52)</f>
        <v>0</v>
      </c>
      <c r="G53" s="31"/>
      <c r="H53" s="32">
        <f>SUM(H50:H52)</f>
        <v>16691943.999999998</v>
      </c>
    </row>
    <row r="54" spans="1:9" ht="12.75" customHeight="1">
      <c r="A54" s="16"/>
      <c r="B54" s="20" t="s">
        <v>63</v>
      </c>
      <c r="C54" s="17" t="s">
        <v>23</v>
      </c>
      <c r="D54" s="44">
        <v>10500</v>
      </c>
      <c r="E54" s="22"/>
      <c r="F54" s="22">
        <f>D54*E54</f>
        <v>0</v>
      </c>
      <c r="G54" s="19">
        <f>'[1]10сар '!G59+'[1]11сар '!E54+'[1]12сар'!E54</f>
        <v>100</v>
      </c>
      <c r="H54" s="23">
        <f t="shared" si="0"/>
        <v>1050000</v>
      </c>
    </row>
    <row r="55" spans="1:9" ht="12.75" customHeight="1">
      <c r="A55" s="16"/>
      <c r="B55" s="34" t="s">
        <v>138</v>
      </c>
      <c r="C55" s="16"/>
      <c r="D55" s="33"/>
      <c r="E55" s="22"/>
      <c r="G55" s="19">
        <f>'[1]10сар '!G60+'[1]11сар '!E55+'[1]12сар'!E55</f>
        <v>0</v>
      </c>
      <c r="H55" s="23">
        <f t="shared" si="0"/>
        <v>0</v>
      </c>
    </row>
    <row r="56" spans="1:9" ht="12.75" customHeight="1">
      <c r="A56" s="16"/>
      <c r="B56" s="44" t="s">
        <v>64</v>
      </c>
      <c r="C56" s="17" t="s">
        <v>23</v>
      </c>
      <c r="D56" s="33">
        <v>450000</v>
      </c>
      <c r="E56" s="22"/>
      <c r="F56" s="22">
        <f t="shared" ref="F56:F57" si="5">D56*E56</f>
        <v>0</v>
      </c>
      <c r="G56" s="19">
        <f>'[1]10сар '!G61+'[1]11сар '!E56+'[1]12сар'!E56</f>
        <v>12</v>
      </c>
      <c r="H56" s="23">
        <f t="shared" si="0"/>
        <v>5400000</v>
      </c>
      <c r="I56" s="45"/>
    </row>
    <row r="57" spans="1:9" ht="12.75" customHeight="1">
      <c r="A57" s="16"/>
      <c r="B57" s="44" t="s">
        <v>65</v>
      </c>
      <c r="C57" s="17" t="s">
        <v>23</v>
      </c>
      <c r="D57" s="33">
        <v>250000</v>
      </c>
      <c r="E57" s="22"/>
      <c r="F57" s="22">
        <f t="shared" si="5"/>
        <v>0</v>
      </c>
      <c r="G57" s="19">
        <f>'[1]10сар '!G62+'[1]11сар '!E57+'[1]12сар'!E57</f>
        <v>28</v>
      </c>
      <c r="H57" s="23">
        <f t="shared" si="0"/>
        <v>7000000</v>
      </c>
    </row>
    <row r="58" spans="1:9" ht="12.75" customHeight="1">
      <c r="A58" s="28" t="s">
        <v>66</v>
      </c>
      <c r="B58" s="29" t="s">
        <v>67</v>
      </c>
      <c r="C58" s="28"/>
      <c r="D58" s="30"/>
      <c r="E58" s="31"/>
      <c r="F58" s="46">
        <f>SUM(F54:F57)</f>
        <v>0</v>
      </c>
      <c r="G58" s="46"/>
      <c r="H58" s="32">
        <f>SUM(H54:H57)</f>
        <v>13450000</v>
      </c>
    </row>
    <row r="59" spans="1:9" ht="12.75" customHeight="1">
      <c r="A59" s="28" t="s">
        <v>68</v>
      </c>
      <c r="B59" s="29" t="s">
        <v>69</v>
      </c>
      <c r="C59" s="28"/>
      <c r="D59" s="30"/>
      <c r="E59" s="31"/>
      <c r="F59" s="31">
        <f>F53+F49+F42+F41+F30+F25+F19</f>
        <v>3800000</v>
      </c>
      <c r="G59" s="31"/>
      <c r="H59" s="32">
        <f>H58+H53+H49+H41+H30+H25+H19</f>
        <v>160966535.86000001</v>
      </c>
    </row>
    <row r="60" spans="1:9" ht="12.75" customHeight="1">
      <c r="A60" s="16"/>
      <c r="B60" s="34" t="s">
        <v>70</v>
      </c>
      <c r="C60" s="47" t="s">
        <v>25</v>
      </c>
      <c r="D60" s="44">
        <v>61680</v>
      </c>
      <c r="E60" s="22">
        <v>0</v>
      </c>
      <c r="F60" s="22">
        <f>D60*E60</f>
        <v>0</v>
      </c>
      <c r="G60" s="19">
        <f>'[1]10сар '!G65+'[1]11сар '!E60+'[1]12сар'!E60</f>
        <v>4</v>
      </c>
      <c r="H60" s="23">
        <f t="shared" si="0"/>
        <v>246720</v>
      </c>
    </row>
    <row r="61" spans="1:9" ht="12.75" customHeight="1">
      <c r="A61" s="16"/>
      <c r="B61" s="20" t="s">
        <v>71</v>
      </c>
      <c r="C61" s="47" t="s">
        <v>25</v>
      </c>
      <c r="D61" s="44">
        <v>269600</v>
      </c>
      <c r="E61" s="22">
        <v>0</v>
      </c>
      <c r="F61" s="22">
        <f t="shared" ref="F61:F63" si="6">D61*E61</f>
        <v>0</v>
      </c>
      <c r="G61" s="19">
        <f>'[1]10сар '!G66+'[1]11сар '!E61+'[1]12сар'!E61</f>
        <v>2</v>
      </c>
      <c r="H61" s="23">
        <f t="shared" si="0"/>
        <v>539200</v>
      </c>
    </row>
    <row r="62" spans="1:9" ht="12.75" customHeight="1">
      <c r="A62" s="16"/>
      <c r="B62" s="20" t="s">
        <v>72</v>
      </c>
      <c r="C62" s="47" t="s">
        <v>25</v>
      </c>
      <c r="D62" s="44">
        <v>67600</v>
      </c>
      <c r="E62" s="22">
        <v>0</v>
      </c>
      <c r="F62" s="22">
        <f t="shared" si="6"/>
        <v>0</v>
      </c>
      <c r="G62" s="19">
        <f>'[1]10сар '!G67+'[1]11сар '!E62+'[1]12сар'!E62</f>
        <v>2</v>
      </c>
      <c r="H62" s="23">
        <f t="shared" si="0"/>
        <v>135200</v>
      </c>
    </row>
    <row r="63" spans="1:9" ht="12.75" customHeight="1">
      <c r="A63" s="16"/>
      <c r="B63" s="20" t="s">
        <v>73</v>
      </c>
      <c r="C63" s="47" t="s">
        <v>25</v>
      </c>
      <c r="D63" s="44">
        <v>302560</v>
      </c>
      <c r="E63" s="22">
        <v>0</v>
      </c>
      <c r="F63" s="22">
        <f t="shared" si="6"/>
        <v>0</v>
      </c>
      <c r="G63" s="19">
        <f>'[1]10сар '!G68+'[1]11сар '!E63+'[1]12сар'!E63</f>
        <v>2</v>
      </c>
      <c r="H63" s="23">
        <f t="shared" si="0"/>
        <v>605120</v>
      </c>
    </row>
    <row r="64" spans="1:9" ht="12.75" customHeight="1">
      <c r="A64" s="16"/>
      <c r="B64" s="20" t="s">
        <v>74</v>
      </c>
      <c r="C64" s="47" t="s">
        <v>25</v>
      </c>
      <c r="D64" s="33">
        <v>28000</v>
      </c>
      <c r="E64" s="22">
        <v>0</v>
      </c>
      <c r="F64" s="22">
        <f>D64*E64</f>
        <v>0</v>
      </c>
      <c r="G64" s="19">
        <f>'[1]10сар '!G69+'[1]11сар '!E64+'[1]12сар'!E64</f>
        <v>65</v>
      </c>
      <c r="H64" s="23">
        <f t="shared" si="0"/>
        <v>1820000</v>
      </c>
    </row>
    <row r="65" spans="1:8" ht="12.75" customHeight="1">
      <c r="A65" s="16"/>
      <c r="B65" s="20" t="s">
        <v>75</v>
      </c>
      <c r="C65" s="47" t="s">
        <v>25</v>
      </c>
      <c r="D65" s="33">
        <v>27000</v>
      </c>
      <c r="E65" s="22">
        <v>0</v>
      </c>
      <c r="F65" s="22">
        <f>D65*E65</f>
        <v>0</v>
      </c>
      <c r="G65" s="19">
        <f>'[1]10сар '!G70+'[1]11сар '!E65+'[1]12сар'!E65</f>
        <v>30</v>
      </c>
      <c r="H65" s="23">
        <f t="shared" si="0"/>
        <v>810000</v>
      </c>
    </row>
    <row r="66" spans="1:8" ht="12.75" customHeight="1">
      <c r="A66" s="16"/>
      <c r="B66" s="20" t="s">
        <v>76</v>
      </c>
      <c r="C66" s="47" t="s">
        <v>25</v>
      </c>
      <c r="D66" s="33">
        <v>12000</v>
      </c>
      <c r="E66" s="22">
        <v>0</v>
      </c>
      <c r="F66" s="22">
        <f t="shared" ref="F66:F89" si="7">D66*E66</f>
        <v>0</v>
      </c>
      <c r="G66" s="19">
        <f>'[1]10сар '!G71+'[1]11сар '!E66+'[1]12сар'!E66</f>
        <v>65</v>
      </c>
      <c r="H66" s="23">
        <f t="shared" si="0"/>
        <v>780000</v>
      </c>
    </row>
    <row r="67" spans="1:8" ht="12.75" customHeight="1">
      <c r="A67" s="16"/>
      <c r="B67" s="20" t="s">
        <v>77</v>
      </c>
      <c r="C67" s="47" t="s">
        <v>25</v>
      </c>
      <c r="D67" s="33">
        <v>13000</v>
      </c>
      <c r="E67" s="22">
        <v>0</v>
      </c>
      <c r="F67" s="22">
        <f t="shared" si="7"/>
        <v>0</v>
      </c>
      <c r="G67" s="19">
        <f>'[1]10сар '!G72+'[1]11сар '!E67+'[1]12сар'!E67</f>
        <v>30</v>
      </c>
      <c r="H67" s="23">
        <f t="shared" si="0"/>
        <v>390000</v>
      </c>
    </row>
    <row r="68" spans="1:8" ht="17.25" customHeight="1">
      <c r="A68" s="16"/>
      <c r="B68" s="20" t="s">
        <v>78</v>
      </c>
      <c r="C68" s="47" t="s">
        <v>25</v>
      </c>
      <c r="D68" s="33"/>
      <c r="E68" s="22">
        <v>0</v>
      </c>
      <c r="F68" s="22">
        <f t="shared" si="7"/>
        <v>0</v>
      </c>
      <c r="G68" s="19">
        <f>'[1]10сар '!G73+'[1]11сар '!E68+'[1]12сар'!E68</f>
        <v>0</v>
      </c>
      <c r="H68" s="23">
        <f t="shared" si="0"/>
        <v>0</v>
      </c>
    </row>
    <row r="69" spans="1:8" ht="12.75" customHeight="1">
      <c r="A69" s="16"/>
      <c r="B69" s="20" t="s">
        <v>79</v>
      </c>
      <c r="C69" s="47" t="s">
        <v>25</v>
      </c>
      <c r="D69" s="33">
        <v>20000</v>
      </c>
      <c r="E69" s="22">
        <v>0</v>
      </c>
      <c r="F69" s="22">
        <f t="shared" si="7"/>
        <v>0</v>
      </c>
      <c r="G69" s="19">
        <f>'[1]10сар '!G74+'[1]11сар '!E69+'[1]12сар'!E69</f>
        <v>19</v>
      </c>
      <c r="H69" s="23">
        <f t="shared" si="0"/>
        <v>380000</v>
      </c>
    </row>
    <row r="70" spans="1:8" ht="12.75" customHeight="1">
      <c r="A70" s="16"/>
      <c r="B70" s="20" t="s">
        <v>80</v>
      </c>
      <c r="C70" s="47" t="s">
        <v>25</v>
      </c>
      <c r="D70" s="33">
        <v>35500</v>
      </c>
      <c r="E70" s="22">
        <v>0</v>
      </c>
      <c r="F70" s="22">
        <f>D70*E70</f>
        <v>0</v>
      </c>
      <c r="G70" s="19">
        <f>'[1]10сар '!G75+'[1]11сар '!E70+'[1]12сар'!E70</f>
        <v>35</v>
      </c>
      <c r="H70" s="23">
        <f t="shared" si="0"/>
        <v>1242500</v>
      </c>
    </row>
    <row r="71" spans="1:8" ht="12.75" customHeight="1">
      <c r="A71" s="16"/>
      <c r="B71" s="20" t="s">
        <v>81</v>
      </c>
      <c r="C71" s="47" t="s">
        <v>25</v>
      </c>
      <c r="D71" s="33"/>
      <c r="E71" s="22">
        <v>0</v>
      </c>
      <c r="F71" s="22">
        <f t="shared" si="7"/>
        <v>0</v>
      </c>
      <c r="G71" s="19">
        <f>'[1]10сар '!G76+'[1]11сар '!E71+'[1]12сар'!E71</f>
        <v>0</v>
      </c>
      <c r="H71" s="23">
        <f t="shared" si="0"/>
        <v>0</v>
      </c>
    </row>
    <row r="72" spans="1:8" ht="12.75" customHeight="1">
      <c r="A72" s="16"/>
      <c r="B72" s="34" t="s">
        <v>82</v>
      </c>
      <c r="C72" s="47" t="s">
        <v>25</v>
      </c>
      <c r="D72" s="33"/>
      <c r="E72" s="22">
        <v>0</v>
      </c>
      <c r="F72" s="22">
        <f t="shared" si="7"/>
        <v>0</v>
      </c>
      <c r="G72" s="19">
        <f>'[1]10сар '!G77+'[1]11сар '!E72+'[1]12сар'!E72</f>
        <v>0</v>
      </c>
      <c r="H72" s="23">
        <f t="shared" si="0"/>
        <v>0</v>
      </c>
    </row>
    <row r="73" spans="1:8" ht="12.75" customHeight="1">
      <c r="A73" s="16"/>
      <c r="B73" s="20" t="s">
        <v>83</v>
      </c>
      <c r="C73" s="47" t="s">
        <v>25</v>
      </c>
      <c r="D73" s="33"/>
      <c r="E73" s="22">
        <v>0</v>
      </c>
      <c r="F73" s="22">
        <f t="shared" si="7"/>
        <v>0</v>
      </c>
      <c r="G73" s="19">
        <f>'[1]10сар '!G78+'[1]11сар '!E73+'[1]12сар'!E73</f>
        <v>0</v>
      </c>
      <c r="H73" s="23">
        <f t="shared" si="0"/>
        <v>0</v>
      </c>
    </row>
    <row r="74" spans="1:8" ht="12.75" customHeight="1">
      <c r="A74" s="16"/>
      <c r="B74" s="20" t="s">
        <v>84</v>
      </c>
      <c r="C74" s="47" t="s">
        <v>25</v>
      </c>
      <c r="D74" s="33"/>
      <c r="E74" s="22">
        <v>0</v>
      </c>
      <c r="F74" s="22">
        <f t="shared" si="7"/>
        <v>0</v>
      </c>
      <c r="G74" s="19">
        <f>'[1]10сар '!G79+'[1]11сар '!E74+'[1]12сар'!E74</f>
        <v>0</v>
      </c>
      <c r="H74" s="23">
        <f t="shared" si="0"/>
        <v>0</v>
      </c>
    </row>
    <row r="75" spans="1:8" ht="12.75" customHeight="1">
      <c r="A75" s="16"/>
      <c r="B75" s="20" t="s">
        <v>85</v>
      </c>
      <c r="C75" s="47" t="s">
        <v>25</v>
      </c>
      <c r="D75" s="33">
        <v>2000000</v>
      </c>
      <c r="E75" s="22">
        <v>0</v>
      </c>
      <c r="F75" s="22">
        <f t="shared" si="7"/>
        <v>0</v>
      </c>
      <c r="G75" s="19">
        <f>'[1]10сар '!G80+'[1]11сар '!E75+'[1]12сар'!E75</f>
        <v>0</v>
      </c>
      <c r="H75" s="23">
        <f t="shared" si="0"/>
        <v>0</v>
      </c>
    </row>
    <row r="76" spans="1:8" ht="12.75" customHeight="1">
      <c r="A76" s="16"/>
      <c r="B76" s="20" t="s">
        <v>86</v>
      </c>
      <c r="C76" s="47" t="s">
        <v>25</v>
      </c>
      <c r="D76" s="33">
        <v>80000</v>
      </c>
      <c r="E76" s="22">
        <v>0</v>
      </c>
      <c r="F76" s="22">
        <f t="shared" si="7"/>
        <v>0</v>
      </c>
      <c r="G76" s="19">
        <f>'[1]10сар '!G81+'[1]11сар '!E76+'[1]12сар'!E76</f>
        <v>15</v>
      </c>
      <c r="H76" s="23">
        <f t="shared" si="0"/>
        <v>1200000</v>
      </c>
    </row>
    <row r="77" spans="1:8" ht="12.75" customHeight="1">
      <c r="A77" s="16"/>
      <c r="B77" s="20" t="s">
        <v>87</v>
      </c>
      <c r="C77" s="47" t="s">
        <v>25</v>
      </c>
      <c r="D77" s="33">
        <v>80000</v>
      </c>
      <c r="E77" s="22">
        <v>0</v>
      </c>
      <c r="F77" s="22">
        <f t="shared" si="7"/>
        <v>0</v>
      </c>
      <c r="G77" s="19">
        <f>'[1]10сар '!G82+'[1]11сар '!E77+'[1]12сар'!E77</f>
        <v>20</v>
      </c>
      <c r="H77" s="23">
        <f t="shared" si="0"/>
        <v>1600000</v>
      </c>
    </row>
    <row r="78" spans="1:8" ht="12.75" customHeight="1">
      <c r="A78" s="16"/>
      <c r="B78" s="20" t="s">
        <v>88</v>
      </c>
      <c r="C78" s="47" t="s">
        <v>25</v>
      </c>
      <c r="D78" s="33">
        <v>30000</v>
      </c>
      <c r="E78" s="22">
        <v>0</v>
      </c>
      <c r="F78" s="22">
        <f t="shared" si="7"/>
        <v>0</v>
      </c>
      <c r="G78" s="19">
        <f>'[1]10сар '!G83+'[1]11сар '!E78+'[1]12сар'!E78</f>
        <v>1329</v>
      </c>
      <c r="H78" s="23">
        <f t="shared" si="0"/>
        <v>39870000</v>
      </c>
    </row>
    <row r="79" spans="1:8" ht="12.75" customHeight="1">
      <c r="A79" s="16"/>
      <c r="B79" s="20" t="s">
        <v>89</v>
      </c>
      <c r="C79" s="47" t="s">
        <v>25</v>
      </c>
      <c r="D79" s="33">
        <v>80000</v>
      </c>
      <c r="E79" s="22">
        <v>0</v>
      </c>
      <c r="F79" s="22">
        <f t="shared" si="7"/>
        <v>0</v>
      </c>
      <c r="G79" s="19">
        <f>'[1]10сар '!G84+'[1]11сар '!E79+'[1]12сар'!E79</f>
        <v>20</v>
      </c>
      <c r="H79" s="23">
        <f t="shared" si="0"/>
        <v>1600000</v>
      </c>
    </row>
    <row r="80" spans="1:8" ht="12.75" customHeight="1">
      <c r="A80" s="16"/>
      <c r="B80" s="20" t="s">
        <v>90</v>
      </c>
      <c r="C80" s="47" t="s">
        <v>25</v>
      </c>
      <c r="D80" s="33">
        <v>20000</v>
      </c>
      <c r="E80" s="22">
        <v>0</v>
      </c>
      <c r="F80" s="22">
        <f t="shared" si="7"/>
        <v>0</v>
      </c>
      <c r="G80" s="19">
        <f>'[1]10сар '!G85+'[1]11сар '!E80+'[1]12сар'!E80</f>
        <v>3</v>
      </c>
      <c r="H80" s="23">
        <f t="shared" si="0"/>
        <v>60000</v>
      </c>
    </row>
    <row r="81" spans="1:8" ht="12.75" customHeight="1">
      <c r="A81" s="16"/>
      <c r="B81" s="20" t="s">
        <v>91</v>
      </c>
      <c r="C81" s="47" t="s">
        <v>25</v>
      </c>
      <c r="D81" s="33">
        <v>14400</v>
      </c>
      <c r="E81" s="22">
        <v>0</v>
      </c>
      <c r="F81" s="22">
        <f t="shared" si="7"/>
        <v>0</v>
      </c>
      <c r="G81" s="19">
        <f>'[1]10сар '!G86+'[1]11сар '!E81+'[1]12сар'!E81</f>
        <v>10</v>
      </c>
      <c r="H81" s="23">
        <f t="shared" ref="H81:H89" si="8">G81*D81</f>
        <v>144000</v>
      </c>
    </row>
    <row r="82" spans="1:8" ht="12.75" customHeight="1">
      <c r="A82" s="16"/>
      <c r="B82" s="20" t="s">
        <v>92</v>
      </c>
      <c r="C82" s="47" t="s">
        <v>25</v>
      </c>
      <c r="D82" s="33">
        <v>14000</v>
      </c>
      <c r="E82" s="22">
        <v>0</v>
      </c>
      <c r="F82" s="22">
        <f t="shared" si="7"/>
        <v>0</v>
      </c>
      <c r="G82" s="19">
        <f>'[1]10сар '!G87+'[1]11сар '!E82+'[1]12сар'!E82</f>
        <v>6</v>
      </c>
      <c r="H82" s="23">
        <f t="shared" si="8"/>
        <v>84000</v>
      </c>
    </row>
    <row r="83" spans="1:8" ht="12.75" customHeight="1">
      <c r="A83" s="16"/>
      <c r="B83" s="20" t="s">
        <v>93</v>
      </c>
      <c r="C83" s="47" t="s">
        <v>25</v>
      </c>
      <c r="D83" s="33">
        <v>18400</v>
      </c>
      <c r="E83" s="22">
        <v>0</v>
      </c>
      <c r="F83" s="22">
        <f t="shared" si="7"/>
        <v>0</v>
      </c>
      <c r="G83" s="19">
        <f>'[1]10сар '!G88+'[1]11сар '!E83+'[1]12сар'!E83</f>
        <v>4</v>
      </c>
      <c r="H83" s="23">
        <f t="shared" si="8"/>
        <v>73600</v>
      </c>
    </row>
    <row r="84" spans="1:8" ht="12.75" customHeight="1">
      <c r="A84" s="16"/>
      <c r="B84" s="34" t="s">
        <v>94</v>
      </c>
      <c r="C84" s="47" t="s">
        <v>25</v>
      </c>
      <c r="D84" s="33"/>
      <c r="E84" s="22">
        <v>0</v>
      </c>
      <c r="F84" s="22">
        <f t="shared" si="7"/>
        <v>0</v>
      </c>
      <c r="G84" s="19">
        <f>'[1]10сар '!G89+'[1]11сар '!E84+'[1]12сар'!E84</f>
        <v>0</v>
      </c>
      <c r="H84" s="23">
        <f t="shared" si="8"/>
        <v>0</v>
      </c>
    </row>
    <row r="85" spans="1:8" ht="12.75" customHeight="1">
      <c r="A85" s="16"/>
      <c r="B85" s="34" t="s">
        <v>95</v>
      </c>
      <c r="C85" s="47" t="s">
        <v>25</v>
      </c>
      <c r="D85" s="33">
        <v>18240</v>
      </c>
      <c r="E85" s="22">
        <v>0</v>
      </c>
      <c r="F85" s="22">
        <f t="shared" si="7"/>
        <v>0</v>
      </c>
      <c r="G85" s="19">
        <f>'[1]10сар '!G90+'[1]11сар '!E85+'[1]12сар'!E85</f>
        <v>37</v>
      </c>
      <c r="H85" s="23">
        <f t="shared" si="8"/>
        <v>674880</v>
      </c>
    </row>
    <row r="86" spans="1:8" ht="12.75" customHeight="1">
      <c r="A86" s="16"/>
      <c r="B86" s="20" t="s">
        <v>96</v>
      </c>
      <c r="C86" s="47" t="s">
        <v>25</v>
      </c>
      <c r="D86" s="33">
        <v>6240</v>
      </c>
      <c r="E86" s="22">
        <v>0</v>
      </c>
      <c r="F86" s="22">
        <f t="shared" si="7"/>
        <v>0</v>
      </c>
      <c r="G86" s="19">
        <f>'[1]10сар '!G91+'[1]11сар '!E86+'[1]12сар'!E86</f>
        <v>265</v>
      </c>
      <c r="H86" s="23">
        <f t="shared" si="8"/>
        <v>1653600</v>
      </c>
    </row>
    <row r="87" spans="1:8" ht="12.75" customHeight="1">
      <c r="A87" s="16"/>
      <c r="B87" s="48" t="s">
        <v>97</v>
      </c>
      <c r="C87" s="47" t="s">
        <v>25</v>
      </c>
      <c r="D87" s="33">
        <v>3120</v>
      </c>
      <c r="E87" s="22">
        <v>0</v>
      </c>
      <c r="F87" s="22">
        <f t="shared" si="7"/>
        <v>0</v>
      </c>
      <c r="G87" s="19">
        <f>'[1]10сар '!G92+'[1]11сар '!E87+'[1]12сар'!E87</f>
        <v>814</v>
      </c>
      <c r="H87" s="23">
        <f t="shared" si="8"/>
        <v>2539680</v>
      </c>
    </row>
    <row r="88" spans="1:8" ht="12.75" customHeight="1">
      <c r="A88" s="16"/>
      <c r="B88" s="20" t="s">
        <v>98</v>
      </c>
      <c r="C88" s="47" t="s">
        <v>25</v>
      </c>
      <c r="D88" s="33">
        <v>3120</v>
      </c>
      <c r="E88" s="22">
        <v>0</v>
      </c>
      <c r="F88" s="22">
        <f t="shared" si="7"/>
        <v>0</v>
      </c>
      <c r="G88" s="19">
        <f>'[1]10сар '!G93+'[1]11сар '!E88+'[1]12сар'!E88</f>
        <v>460</v>
      </c>
      <c r="H88" s="23">
        <f t="shared" si="8"/>
        <v>1435200</v>
      </c>
    </row>
    <row r="89" spans="1:8" ht="12.75" customHeight="1">
      <c r="A89" s="16"/>
      <c r="B89" s="20" t="s">
        <v>99</v>
      </c>
      <c r="C89" s="47" t="s">
        <v>25</v>
      </c>
      <c r="D89" s="33">
        <v>40000</v>
      </c>
      <c r="E89" s="22">
        <v>0</v>
      </c>
      <c r="F89" s="22">
        <f t="shared" si="7"/>
        <v>0</v>
      </c>
      <c r="G89" s="19">
        <f>'[1]10сар '!G94+'[1]11сар '!E89+'[1]12сар'!E89</f>
        <v>6</v>
      </c>
      <c r="H89" s="23">
        <f t="shared" si="8"/>
        <v>240000</v>
      </c>
    </row>
    <row r="90" spans="1:8" ht="12.75" customHeight="1">
      <c r="A90" s="28" t="s">
        <v>100</v>
      </c>
      <c r="B90" s="49" t="s">
        <v>101</v>
      </c>
      <c r="C90" s="28"/>
      <c r="D90" s="30"/>
      <c r="E90" s="31"/>
      <c r="F90" s="31">
        <f>SUM(F60:F89)</f>
        <v>0</v>
      </c>
      <c r="G90" s="31"/>
      <c r="H90" s="32">
        <f>SUM(H60:H89)</f>
        <v>58123700</v>
      </c>
    </row>
    <row r="91" spans="1:8" ht="12.75" customHeight="1">
      <c r="A91" s="16"/>
      <c r="B91" s="20" t="s">
        <v>102</v>
      </c>
      <c r="C91" s="16" t="s">
        <v>103</v>
      </c>
      <c r="D91" s="33">
        <v>85000</v>
      </c>
      <c r="E91" s="22">
        <v>0</v>
      </c>
      <c r="F91" s="22">
        <f>D91*E91</f>
        <v>0</v>
      </c>
      <c r="G91" s="19">
        <f>'[1]10сар '!G96+'[1]11сар '!E91+'[1]12сар'!E91</f>
        <v>3</v>
      </c>
      <c r="H91" s="23">
        <f t="shared" ref="H91:H95" si="9">G91*D91</f>
        <v>255000</v>
      </c>
    </row>
    <row r="92" spans="1:8" ht="12.75" customHeight="1">
      <c r="A92" s="16"/>
      <c r="B92" s="20" t="s">
        <v>104</v>
      </c>
      <c r="C92" s="16" t="s">
        <v>103</v>
      </c>
      <c r="D92" s="33">
        <v>150000</v>
      </c>
      <c r="E92" s="22">
        <v>0</v>
      </c>
      <c r="F92" s="22">
        <f>D92*E92</f>
        <v>0</v>
      </c>
      <c r="G92" s="19">
        <f>'[1]10сар '!G97+'[1]11сар '!E92+'[1]12сар'!E92</f>
        <v>1</v>
      </c>
      <c r="H92" s="23">
        <f t="shared" si="9"/>
        <v>150000</v>
      </c>
    </row>
    <row r="93" spans="1:8" ht="12.75" customHeight="1">
      <c r="A93" s="16"/>
      <c r="B93" s="20" t="s">
        <v>105</v>
      </c>
      <c r="C93" s="16" t="s">
        <v>106</v>
      </c>
      <c r="D93" s="33">
        <v>850000</v>
      </c>
      <c r="E93" s="22">
        <v>1</v>
      </c>
      <c r="F93" s="22">
        <f>D93*E93</f>
        <v>850000</v>
      </c>
      <c r="G93" s="19">
        <f>'[1]10сар '!G98+'[1]11сар '!E93+'[1]12сар'!E93</f>
        <v>12</v>
      </c>
      <c r="H93" s="23">
        <f t="shared" si="9"/>
        <v>10200000</v>
      </c>
    </row>
    <row r="94" spans="1:8" ht="12.75" customHeight="1">
      <c r="A94" s="16"/>
      <c r="B94" s="20" t="s">
        <v>107</v>
      </c>
      <c r="C94" s="16" t="s">
        <v>108</v>
      </c>
      <c r="D94" s="33">
        <v>1000000</v>
      </c>
      <c r="E94" s="22">
        <v>0</v>
      </c>
      <c r="F94" s="22">
        <f>D94*E94</f>
        <v>0</v>
      </c>
      <c r="G94" s="19">
        <f>'[1]10сар '!G99+'[1]11сар '!E94+'[1]12сар'!E94</f>
        <v>0</v>
      </c>
      <c r="H94" s="23">
        <f t="shared" si="9"/>
        <v>0</v>
      </c>
    </row>
    <row r="95" spans="1:8" ht="12.75" customHeight="1">
      <c r="A95" s="16"/>
      <c r="B95" s="20" t="s">
        <v>109</v>
      </c>
      <c r="C95" s="16"/>
      <c r="D95" s="33"/>
      <c r="E95" s="22"/>
      <c r="F95" s="22"/>
      <c r="G95" s="19">
        <f>'[1]10сар '!G100+'[1]11сар '!E95+'[1]12сар'!E95</f>
        <v>0</v>
      </c>
      <c r="H95" s="23">
        <f t="shared" si="9"/>
        <v>0</v>
      </c>
    </row>
    <row r="96" spans="1:8" ht="12.75" customHeight="1">
      <c r="A96" s="28" t="s">
        <v>110</v>
      </c>
      <c r="B96" s="29" t="s">
        <v>111</v>
      </c>
      <c r="C96" s="28"/>
      <c r="D96" s="30"/>
      <c r="E96" s="31"/>
      <c r="F96" s="31">
        <f>SUM(F91:F95)</f>
        <v>850000</v>
      </c>
      <c r="G96" s="31"/>
      <c r="H96" s="31">
        <f>SUM(H91:H95)</f>
        <v>10605000</v>
      </c>
    </row>
    <row r="97" spans="1:8" ht="12.75" customHeight="1">
      <c r="A97" s="28" t="s">
        <v>112</v>
      </c>
      <c r="B97" s="29" t="s">
        <v>113</v>
      </c>
      <c r="C97" s="28"/>
      <c r="D97" s="30"/>
      <c r="E97" s="31"/>
      <c r="F97" s="31">
        <f>F96+F90</f>
        <v>850000</v>
      </c>
      <c r="G97" s="31"/>
      <c r="H97" s="31">
        <f>H96+H90</f>
        <v>68728700</v>
      </c>
    </row>
    <row r="98" spans="1:8" ht="12.75" customHeight="1">
      <c r="A98" s="50"/>
      <c r="B98" s="51" t="s">
        <v>114</v>
      </c>
      <c r="C98" s="50"/>
      <c r="D98" s="52"/>
      <c r="E98" s="43"/>
      <c r="F98" s="43">
        <v>0</v>
      </c>
      <c r="G98" s="19"/>
      <c r="H98" s="43">
        <f>'[1]11сар '!H98+'[1]12сар'!F98</f>
        <v>2296000</v>
      </c>
    </row>
    <row r="99" spans="1:8" ht="12.75" customHeight="1">
      <c r="A99" s="28" t="s">
        <v>115</v>
      </c>
      <c r="B99" s="29" t="s">
        <v>116</v>
      </c>
      <c r="C99" s="28"/>
      <c r="D99" s="30"/>
      <c r="E99" s="31"/>
      <c r="F99" s="31">
        <f>F97+F59+F98</f>
        <v>4650000</v>
      </c>
      <c r="G99" s="31"/>
      <c r="H99" s="31">
        <f>H98+H97+H59</f>
        <v>231991235.86000001</v>
      </c>
    </row>
    <row r="100" spans="1:8" ht="12.75" customHeight="1">
      <c r="A100" s="28" t="s">
        <v>117</v>
      </c>
      <c r="B100" s="29" t="s">
        <v>118</v>
      </c>
      <c r="C100" s="28"/>
      <c r="D100" s="30"/>
      <c r="E100" s="31"/>
      <c r="F100" s="31">
        <f>F99*0.1</f>
        <v>465000</v>
      </c>
      <c r="G100" s="31"/>
      <c r="H100" s="31">
        <f>H99*0.1</f>
        <v>23199123.586000003</v>
      </c>
    </row>
    <row r="101" spans="1:8" ht="12.75" customHeight="1">
      <c r="A101" s="28" t="s">
        <v>119</v>
      </c>
      <c r="B101" s="29" t="s">
        <v>120</v>
      </c>
      <c r="C101" s="28"/>
      <c r="D101" s="30"/>
      <c r="E101" s="31"/>
      <c r="F101" s="31">
        <f>SUM(F99:F100)</f>
        <v>5115000</v>
      </c>
      <c r="G101" s="31"/>
      <c r="H101" s="31">
        <f>SUM(H99:H100)</f>
        <v>255190359.44600001</v>
      </c>
    </row>
    <row r="102" spans="1:8" ht="12.75" customHeight="1">
      <c r="B102" s="5" t="s">
        <v>121</v>
      </c>
    </row>
    <row r="103" spans="1:8" ht="12.75" customHeight="1">
      <c r="B103" t="s">
        <v>122</v>
      </c>
      <c r="F103" s="54" t="s">
        <v>123</v>
      </c>
      <c r="G103" s="54"/>
    </row>
    <row r="104" spans="1:8" ht="12.75" customHeight="1">
      <c r="B104" t="s">
        <v>124</v>
      </c>
      <c r="F104" s="54" t="s">
        <v>125</v>
      </c>
      <c r="G104" s="54"/>
    </row>
    <row r="105" spans="1:8" ht="15" customHeight="1">
      <c r="B105" s="55" t="s">
        <v>126</v>
      </c>
      <c r="F105" s="54" t="s">
        <v>127</v>
      </c>
      <c r="G105" s="54"/>
    </row>
    <row r="106" spans="1:8" ht="12.75" customHeight="1">
      <c r="B106" s="5" t="s">
        <v>128</v>
      </c>
    </row>
    <row r="107" spans="1:8" ht="12.75" customHeight="1">
      <c r="B107" t="s">
        <v>129</v>
      </c>
      <c r="F107" s="35" t="s">
        <v>130</v>
      </c>
    </row>
    <row r="108" spans="1:8" ht="12.75" customHeight="1">
      <c r="B108" s="5" t="s">
        <v>131</v>
      </c>
    </row>
    <row r="109" spans="1:8" ht="12.75" customHeight="1">
      <c r="B109" t="s">
        <v>132</v>
      </c>
      <c r="F109" s="54" t="s">
        <v>133</v>
      </c>
      <c r="G109" s="54"/>
    </row>
    <row r="110" spans="1:8" ht="12.75" customHeight="1">
      <c r="B110" t="s">
        <v>134</v>
      </c>
      <c r="F110" s="35" t="s">
        <v>135</v>
      </c>
    </row>
    <row r="111" spans="1:8" ht="12.75" customHeight="1"/>
    <row r="112" spans="1:8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mergeCells count="17">
    <mergeCell ref="G13:H13"/>
    <mergeCell ref="F103:G103"/>
    <mergeCell ref="F105:G105"/>
    <mergeCell ref="F109:G109"/>
    <mergeCell ref="A13:A14"/>
    <mergeCell ref="B13:B14"/>
    <mergeCell ref="C13:C14"/>
    <mergeCell ref="D13:D14"/>
    <mergeCell ref="E13:F13"/>
    <mergeCell ref="F104:G104"/>
    <mergeCell ref="A10:H10"/>
    <mergeCell ref="A11:H11"/>
    <mergeCell ref="A2:H2"/>
    <mergeCell ref="A3:H3"/>
    <mergeCell ref="B6:H6"/>
    <mergeCell ref="A4:H4"/>
    <mergeCell ref="B8:H8"/>
  </mergeCells>
  <pageMargins left="0.70866141732283472" right="0.31496062992125984" top="0.74803149606299213" bottom="0.35433070866141736" header="0.11811023622047245" footer="0.11811023622047245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2023-11-23T12:26:32Z</cp:lastPrinted>
  <dcterms:created xsi:type="dcterms:W3CDTF">2023-11-22T09:46:23Z</dcterms:created>
  <dcterms:modified xsi:type="dcterms:W3CDTF">2023-11-23T12:27:25Z</dcterms:modified>
</cp:coreProperties>
</file>