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UNII_HAGARAL\Guitsetgel\2023\"/>
    </mc:Choice>
  </mc:AlternateContent>
  <xr:revisionPtr revIDLastSave="0" documentId="13_ncr:1_{9BA83018-832B-4087-962C-8422C6BAA8D8}" xr6:coauthVersionLast="47" xr6:coauthVersionMax="47" xr10:uidLastSave="{00000000-0000-0000-0000-000000000000}"/>
  <bookViews>
    <workbookView xWindow="-28920" yWindow="-120" windowWidth="29040" windowHeight="15990" xr2:uid="{AF3696EA-8CCD-469E-BFC9-2CEEC7652926}"/>
  </bookViews>
  <sheets>
    <sheet name="Sheet1 (2)" sheetId="2" r:id="rId1"/>
  </sheets>
  <definedNames>
    <definedName name="_xlnm.Print_Titles" localSheetId="0">'Sheet1 (2)'!$12:$14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2" l="1"/>
  <c r="H83" i="2"/>
  <c r="I83" i="2" s="1"/>
  <c r="G83" i="2"/>
  <c r="I59" i="2"/>
  <c r="G58" i="2"/>
  <c r="G59" i="2"/>
  <c r="G43" i="2" l="1"/>
  <c r="G51" i="2"/>
  <c r="G44" i="2"/>
  <c r="H62" i="2"/>
  <c r="H84" i="2" l="1"/>
  <c r="H82" i="2"/>
  <c r="H81" i="2"/>
  <c r="H63" i="2"/>
  <c r="H58" i="2"/>
  <c r="I56" i="2" l="1"/>
  <c r="G56" i="2"/>
  <c r="H21" i="2" l="1"/>
  <c r="I95" i="2" l="1"/>
  <c r="G95" i="2"/>
  <c r="I92" i="2"/>
  <c r="G92" i="2"/>
  <c r="I89" i="2"/>
  <c r="G89" i="2"/>
  <c r="I87" i="2"/>
  <c r="G87" i="2"/>
  <c r="I84" i="2"/>
  <c r="G84" i="2"/>
  <c r="I82" i="2"/>
  <c r="G82" i="2"/>
  <c r="I81" i="2"/>
  <c r="G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64" i="2"/>
  <c r="G64" i="2"/>
  <c r="I63" i="2"/>
  <c r="G63" i="2"/>
  <c r="I62" i="2"/>
  <c r="G62" i="2"/>
  <c r="I58" i="2"/>
  <c r="I57" i="2"/>
  <c r="G57" i="2"/>
  <c r="I55" i="2"/>
  <c r="G55" i="2"/>
  <c r="I52" i="2"/>
  <c r="I51" i="2"/>
  <c r="I47" i="2"/>
  <c r="I46" i="2"/>
  <c r="I45" i="2"/>
  <c r="I44" i="2"/>
  <c r="I43" i="2"/>
  <c r="I40" i="2"/>
  <c r="G40" i="2"/>
  <c r="I34" i="2"/>
  <c r="I33" i="2"/>
  <c r="G33" i="2"/>
  <c r="I32" i="2"/>
  <c r="G32" i="2"/>
  <c r="I30" i="2"/>
  <c r="G30" i="2"/>
  <c r="I29" i="2"/>
  <c r="H25" i="2"/>
  <c r="G25" i="2"/>
  <c r="I21" i="2"/>
  <c r="G21" i="2"/>
  <c r="I19" i="2"/>
  <c r="G19" i="2"/>
  <c r="I18" i="2"/>
  <c r="G18" i="2"/>
  <c r="I17" i="2"/>
  <c r="G17" i="2"/>
  <c r="I16" i="2"/>
  <c r="G16" i="2"/>
  <c r="I15" i="2"/>
  <c r="G15" i="2"/>
  <c r="I25" i="2" l="1"/>
  <c r="I61" i="2"/>
  <c r="I65" i="2"/>
  <c r="I98" i="2"/>
  <c r="G35" i="2"/>
  <c r="G20" i="2"/>
  <c r="I20" i="2"/>
  <c r="G65" i="2"/>
  <c r="I53" i="2"/>
  <c r="I35" i="2"/>
  <c r="G53" i="2"/>
  <c r="G93" i="2"/>
  <c r="G99" i="2" s="1"/>
  <c r="G61" i="2"/>
  <c r="I93" i="2"/>
  <c r="G54" i="2" l="1"/>
  <c r="G70" i="2" s="1"/>
  <c r="G100" i="2" s="1"/>
  <c r="G101" i="2" s="1"/>
  <c r="G102" i="2" s="1"/>
  <c r="I99" i="2"/>
  <c r="I54" i="2"/>
  <c r="I70" i="2" l="1"/>
  <c r="I100" i="2" l="1"/>
  <c r="I101" i="2" l="1"/>
  <c r="I102" i="2" l="1"/>
</calcChain>
</file>

<file path=xl/sharedStrings.xml><?xml version="1.0" encoding="utf-8"?>
<sst xmlns="http://schemas.openxmlformats.org/spreadsheetml/2006/main" count="197" uniqueCount="142">
  <si>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</si>
  <si>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</si>
  <si>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</si>
  <si>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ГҮНИЙ ХАГАРАЛ-1 ТӨСЛИЙН</t>
  </si>
  <si>
    <t>Төсвийн дүн: 1,991,426,806 /төгрөгөөр/</t>
  </si>
  <si>
    <t>№</t>
  </si>
  <si>
    <t>Ажлын нэр, төрөл</t>
  </si>
  <si>
    <t>Хэмжих нэгж</t>
  </si>
  <si>
    <t>Нэгжийн өртөг</t>
  </si>
  <si>
    <t>Тайлант сарын</t>
  </si>
  <si>
    <t>Оны эхнээс гарсан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</si>
  <si>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</si>
  <si>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</si>
  <si>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</si>
  <si>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</si>
  <si>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</si>
  <si>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</si>
  <si>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Талбайн мэдээлэл боловсруулах</t>
  </si>
  <si>
    <t>Сансрын зургийн тайлал</t>
  </si>
  <si>
    <t>Сансрын зургийн боловсруулалт</t>
  </si>
  <si>
    <t>I</t>
  </si>
  <si>
    <t>Бэлтгэл ажлын дүн</t>
  </si>
  <si>
    <t>Хагаралын маршрут</t>
  </si>
  <si>
    <t>т.км</t>
  </si>
  <si>
    <t>Тектоник структурын зураглал</t>
  </si>
  <si>
    <t>1:50000</t>
  </si>
  <si>
    <t>км2</t>
  </si>
  <si>
    <t>1:25000</t>
  </si>
  <si>
    <t>Гидрогеологийн маршрут</t>
  </si>
  <si>
    <t>Гидрогеологийн зураглал</t>
  </si>
  <si>
    <t>Геотермийн маршрут</t>
  </si>
  <si>
    <t xml:space="preserve">Морфолог-структурын судалгаа </t>
  </si>
  <si>
    <t>бр/өдөр</t>
  </si>
  <si>
    <t>Палеосейсмологийн судалгаа</t>
  </si>
  <si>
    <t>хүн/өдөр</t>
  </si>
  <si>
    <t>Горимын ажиглалт</t>
  </si>
  <si>
    <t>сар/цооног</t>
  </si>
  <si>
    <t>Геоморфологийн судалгаа</t>
  </si>
  <si>
    <t>цэг</t>
  </si>
  <si>
    <t>Дроны зураглал</t>
  </si>
  <si>
    <t>II</t>
  </si>
  <si>
    <t>Зураглалын ажлын дүн</t>
  </si>
  <si>
    <t>Палеосейсмийн суваг малталт</t>
  </si>
  <si>
    <t>м3</t>
  </si>
  <si>
    <t>Уулын босоо нэвтрэлт(компрессор)</t>
  </si>
  <si>
    <t>т.м</t>
  </si>
  <si>
    <t>Уулын ажлын булалт</t>
  </si>
  <si>
    <t>III</t>
  </si>
  <si>
    <t xml:space="preserve">Уулын ажлын дүн </t>
  </si>
  <si>
    <t>Хагарлын чиглэлт дээж</t>
  </si>
  <si>
    <t>сорьц</t>
  </si>
  <si>
    <t>Геохими(анхдагч)</t>
  </si>
  <si>
    <t>Силикат</t>
  </si>
  <si>
    <t>Гидрогеохимийн ерөнхий</t>
  </si>
  <si>
    <t>Гидрогеохимийн микро элементийн</t>
  </si>
  <si>
    <t>Рашааны хийн дээж</t>
  </si>
  <si>
    <t>Цацрагийн хэмжилт</t>
  </si>
  <si>
    <t>Радоны хийн дээж</t>
  </si>
  <si>
    <t>Радиокарбоны дээж</t>
  </si>
  <si>
    <t>Чулуулгийн үнэмлэхүй насны дээж</t>
  </si>
  <si>
    <t>Өгөршсөн гадаргын насны дээж</t>
  </si>
  <si>
    <t>Усны изотопын дээж</t>
  </si>
  <si>
    <t xml:space="preserve">Хөрсний геохимйн дээж 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</si>
  <si>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</si>
  <si>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</si>
  <si>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</si>
  <si>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</si>
  <si>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</si>
  <si>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</si>
  <si>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</si>
  <si>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</si>
  <si>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</si>
  <si>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</si>
  <si>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</si>
  <si>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</si>
  <si>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</si>
  <si>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</si>
  <si>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</si>
  <si>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</si>
  <si>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</si>
  <si>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</si>
  <si>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</si>
  <si>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</si>
  <si>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</si>
  <si>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</si>
  <si>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</si>
  <si>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 xml:space="preserve">ӨӨРИЙН ХҮЧНИЙ АЖЛЫН ДҮН </t>
  </si>
  <si>
    <t>Петрографи бүрэн</t>
  </si>
  <si>
    <t>Шлиф бэлтгэл</t>
  </si>
  <si>
    <t>Микро фото зураг</t>
  </si>
  <si>
    <t>Петрографийн тусгайлсан</t>
  </si>
  <si>
    <t>ICP 50 элемэнтээр/2 хүчлийн/</t>
  </si>
  <si>
    <t>ICP 54 элемэнтээр/Натрийн хэт исэл/</t>
  </si>
  <si>
    <t>ICP 33 элемэнтээр/4 хүчлийн/</t>
  </si>
  <si>
    <t>Силикатын хураангуй</t>
  </si>
  <si>
    <t>Усны хийн шинжилгээ</t>
  </si>
  <si>
    <t>Усны цацраг идэвхижилийн шинжилгээ</t>
  </si>
  <si>
    <t>ICP 80T/Усны микро элемент/</t>
  </si>
  <si>
    <t>Усны хими</t>
  </si>
  <si>
    <t>Рентген флюорсценци</t>
  </si>
  <si>
    <t>Чулуулгийн үнэмлэхүй насны шинжилгээ</t>
  </si>
  <si>
    <t>Радиокарбон шинжилгээ</t>
  </si>
  <si>
    <t>Гадаргын үнэмлэхүй насны шинжилгээ</t>
  </si>
  <si>
    <t>Геотермийн микропроб шинжилгээ</t>
  </si>
  <si>
    <t>Буталгаа</t>
  </si>
  <si>
    <t>3.5 кг хүртэл жинтэй</t>
  </si>
  <si>
    <t>500 гр хүртэл геохими дээж</t>
  </si>
  <si>
    <t>X</t>
  </si>
  <si>
    <t>Лабораторийн ажлын дүн</t>
  </si>
  <si>
    <t>Авто тээврийн татвар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</si>
  <si>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</si>
  <si>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</si>
  <si>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</si>
  <si>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</si>
  <si>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</si>
  <si>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</si>
  <si>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</si>
  <si>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</si>
  <si>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</si>
  <si>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</si>
  <si>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</si>
  <si>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</si>
  <si>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</si>
  <si>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</si>
  <si>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</si>
  <si>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</si>
  <si>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"Минторес" ХХК-ий захирал</t>
  </si>
  <si>
    <t>/Ш.Доржсүрэн/</t>
  </si>
  <si>
    <t>"Гүний хагарал-1" Төслийн ахлагч</t>
  </si>
  <si>
    <t>/Д.Жавхланболд/</t>
  </si>
  <si>
    <t>"Минторес" ХХК-ий эдийн засагч, нягтлан бодогч</t>
  </si>
  <si>
    <t>/Д.Эрдэнэболд/</t>
  </si>
  <si>
    <t>Танилцсан:</t>
  </si>
  <si>
    <t>Үндэсний геологийн албаны ГСХ-ийн дарга</t>
  </si>
  <si>
    <t>/Р.Болд-Эрдэнэ /</t>
  </si>
  <si>
    <t>Хянасан:</t>
  </si>
  <si>
    <t>Үндэсний геологийн албаны ГСХ-ийн мэргэжилтэн</t>
  </si>
  <si>
    <t>/Д.Одонтуяа/</t>
  </si>
  <si>
    <t>Үндэсний геологийн албаны ЭБСТЭЗХ-ийн мэргэжилтэн</t>
  </si>
  <si>
    <t>/Т.Цэрэндулам/</t>
  </si>
  <si>
    <t>2023 ОНЫ 11,12-Р САРЫН АЖЛЫН ГҮЙЦЭТГЭЛИЙН АКТ</t>
  </si>
  <si>
    <t>2023 оны 11 дүгээр сарын 01-нээс 12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</si>
</sst>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41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1" applyNumberFormat="1" applyFont="1" applyBorder="1" applyAlignment="1">
      <alignment horizontal="right" vertical="center"/>
    </xf>
    <xf numFmtId="165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1" fontId="2" fillId="0" borderId="5" xfId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165" fontId="3" fillId="2" borderId="5" xfId="1" applyNumberFormat="1" applyFont="1" applyFill="1" applyBorder="1" applyAlignment="1">
      <alignment horizontal="left" vertical="center" wrapText="1"/>
    </xf>
    <xf numFmtId="165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2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5085-179D-4BD3-B2F1-8F8EAC39D9E3}">
  <dimension ref="B1:I112"/>
  <sheetViews>
    <sheetView tabSelected="1" topLeftCell="A65" zoomScale="120" zoomScaleNormal="120" workbookViewId="0">
      <selection activeCell="P102" sqref="P102"/>
    </sheetView>
  </sheetViews>
  <sheetFormatPr defaultColWidth="9.109375" defaultRowHeight="13.2" x14ac:dyDescent="0.25"/>
  <cols>
    <col min="1" max="1" width="9.109375" style="1"/>
    <col min="2" max="2" width="3.88671875" style="1" customWidth="1"/>
    <col min="3" max="3" width="30" style="1" customWidth="1"/>
    <col min="4" max="4" width="11.33203125" style="2" customWidth="1"/>
    <col min="5" max="5" width="10.5546875" style="2" customWidth="1"/>
    <col min="6" max="6" width="7.33203125" style="2" customWidth="1"/>
    <col min="7" max="7" width="16.109375" style="2" customWidth="1"/>
    <col min="8" max="8" width="8.33203125" style="2" customWidth="1"/>
    <col min="9" max="9" width="16.109375" style="2" customWidth="1"/>
    <col min="10" max="16384" width="9.109375" style="1"/>
  </cols>
  <sheetData>
    <row r="1" spans="2:9" x14ac:dyDescent="0.25">
      <c r="B1" s="42" t="s">
        <v>0</v>
      </c>
      <c r="C1" s="42"/>
      <c r="D1" s="42"/>
      <c r="E1" s="42"/>
      <c r="F1" s="42"/>
      <c r="G1" s="42"/>
      <c r="H1" s="42"/>
      <c r="I1" s="42"/>
    </row>
    <row r="2" spans="2:9" x14ac:dyDescent="0.25">
      <c r="B2" s="42" t="s">
        <v>1</v>
      </c>
      <c r="C2" s="42"/>
      <c r="D2" s="42"/>
      <c r="E2" s="42"/>
      <c r="F2" s="42"/>
      <c r="G2" s="42"/>
      <c r="H2" s="42"/>
      <c r="I2" s="42"/>
    </row>
    <row r="3" spans="2:9" x14ac:dyDescent="0.25">
      <c r="B3" s="42" t="s">
        <v>2</v>
      </c>
      <c r="C3" s="42"/>
      <c r="D3" s="42"/>
      <c r="E3" s="42"/>
      <c r="F3" s="42"/>
      <c r="G3" s="42"/>
      <c r="H3" s="42"/>
      <c r="I3" s="42"/>
    </row>
    <row r="4" spans="2:9" ht="7.5" customHeight="1" x14ac:dyDescent="0.25"/>
    <row r="5" spans="2:9" x14ac:dyDescent="0.25">
      <c r="C5" s="50" t="s">
        <v>3</v>
      </c>
      <c r="D5" s="50"/>
      <c r="E5" s="50"/>
      <c r="F5" s="50"/>
      <c r="G5" s="50"/>
      <c r="H5" s="50"/>
      <c r="I5" s="50"/>
    </row>
    <row r="6" spans="2:9" ht="4.5" customHeight="1" x14ac:dyDescent="0.25">
      <c r="C6" s="3"/>
    </row>
    <row r="7" spans="2:9" x14ac:dyDescent="0.25">
      <c r="C7" s="50" t="s">
        <v>140</v>
      </c>
      <c r="D7" s="50"/>
      <c r="E7" s="50"/>
      <c r="F7" s="50"/>
      <c r="G7" s="50"/>
      <c r="H7" s="50"/>
      <c r="I7" s="50"/>
    </row>
    <row r="8" spans="2:9" ht="10.5" customHeight="1" x14ac:dyDescent="0.25">
      <c r="C8" s="3"/>
    </row>
    <row r="9" spans="2:9" x14ac:dyDescent="0.25">
      <c r="B9" s="49" t="s">
        <v>141</v>
      </c>
      <c r="C9" s="49"/>
      <c r="D9" s="49"/>
      <c r="E9" s="49"/>
      <c r="F9" s="49"/>
      <c r="G9" s="49"/>
      <c r="H9" s="49"/>
      <c r="I9" s="49"/>
    </row>
    <row r="10" spans="2:9" ht="9.75" customHeight="1" x14ac:dyDescent="0.25"/>
    <row r="11" spans="2:9" x14ac:dyDescent="0.25">
      <c r="B11" s="42" t="s">
        <v>4</v>
      </c>
      <c r="C11" s="42"/>
      <c r="D11" s="42"/>
      <c r="E11" s="42"/>
      <c r="F11" s="42"/>
      <c r="G11" s="42"/>
      <c r="H11" s="42"/>
      <c r="I11" s="42"/>
    </row>
    <row r="12" spans="2:9" x14ac:dyDescent="0.25">
      <c r="B12" s="43" t="s">
        <v>5</v>
      </c>
      <c r="C12" s="43" t="s">
        <v>6</v>
      </c>
      <c r="D12" s="45" t="s">
        <v>7</v>
      </c>
      <c r="E12" s="45" t="s">
        <v>8</v>
      </c>
      <c r="F12" s="47" t="s">
        <v>9</v>
      </c>
      <c r="G12" s="48"/>
      <c r="H12" s="47" t="s">
        <v>10</v>
      </c>
      <c r="I12" s="48"/>
    </row>
    <row r="13" spans="2:9" x14ac:dyDescent="0.25">
      <c r="B13" s="44"/>
      <c r="C13" s="44"/>
      <c r="D13" s="46"/>
      <c r="E13" s="46"/>
      <c r="F13" s="4" t="s">
        <v>11</v>
      </c>
      <c r="G13" s="4" t="s">
        <v>12</v>
      </c>
      <c r="H13" s="4" t="s">
        <v>11</v>
      </c>
      <c r="I13" s="4" t="s">
        <v>12</v>
      </c>
    </row>
    <row r="14" spans="2:9" x14ac:dyDescent="0.25">
      <c r="B14" s="5">
        <v>0</v>
      </c>
      <c r="C14" s="4">
        <v>1</v>
      </c>
      <c r="D14" s="4">
        <v>2</v>
      </c>
      <c r="E14" s="4">
        <v>3</v>
      </c>
      <c r="F14" s="4">
        <v>4</v>
      </c>
      <c r="G14" s="4">
        <v>5</v>
      </c>
      <c r="H14" s="4">
        <v>6</v>
      </c>
      <c r="I14" s="4">
        <v>7</v>
      </c>
    </row>
    <row r="15" spans="2:9" x14ac:dyDescent="0.25">
      <c r="B15" s="5"/>
      <c r="C15" s="6" t="s">
        <v>13</v>
      </c>
      <c r="D15" s="4" t="s">
        <v>14</v>
      </c>
      <c r="E15" s="7">
        <v>54700</v>
      </c>
      <c r="F15" s="8"/>
      <c r="G15" s="9">
        <f>+F15*E15</f>
        <v>0</v>
      </c>
      <c r="H15" s="10">
        <v>36</v>
      </c>
      <c r="I15" s="7">
        <f>H15*E15</f>
        <v>1969200</v>
      </c>
    </row>
    <row r="16" spans="2:9" x14ac:dyDescent="0.25">
      <c r="B16" s="5"/>
      <c r="C16" s="6" t="s">
        <v>15</v>
      </c>
      <c r="D16" s="4" t="s">
        <v>16</v>
      </c>
      <c r="E16" s="7">
        <v>45000</v>
      </c>
      <c r="F16" s="8"/>
      <c r="G16" s="9">
        <f t="shared" ref="G16:G19" si="0">+E16*F16</f>
        <v>0</v>
      </c>
      <c r="H16" s="10">
        <v>5</v>
      </c>
      <c r="I16" s="7">
        <f t="shared" ref="I16:I19" si="1">H16*E16</f>
        <v>225000</v>
      </c>
    </row>
    <row r="17" spans="2:9" hidden="1" x14ac:dyDescent="0.25">
      <c r="B17" s="5"/>
      <c r="C17" s="6" t="s">
        <v>17</v>
      </c>
      <c r="D17" s="4" t="s">
        <v>14</v>
      </c>
      <c r="E17" s="7">
        <v>54500</v>
      </c>
      <c r="F17" s="8"/>
      <c r="G17" s="9">
        <f t="shared" si="0"/>
        <v>0</v>
      </c>
      <c r="H17" s="10"/>
      <c r="I17" s="7">
        <f t="shared" si="1"/>
        <v>0</v>
      </c>
    </row>
    <row r="18" spans="2:9" hidden="1" x14ac:dyDescent="0.25">
      <c r="B18" s="5"/>
      <c r="C18" s="6" t="s">
        <v>18</v>
      </c>
      <c r="D18" s="4" t="s">
        <v>14</v>
      </c>
      <c r="E18" s="7">
        <v>79600</v>
      </c>
      <c r="F18" s="8"/>
      <c r="G18" s="9">
        <f t="shared" si="0"/>
        <v>0</v>
      </c>
      <c r="H18" s="10">
        <v>0</v>
      </c>
      <c r="I18" s="7">
        <f t="shared" si="1"/>
        <v>0</v>
      </c>
    </row>
    <row r="19" spans="2:9" hidden="1" x14ac:dyDescent="0.25">
      <c r="B19" s="5"/>
      <c r="C19" s="6" t="s">
        <v>19</v>
      </c>
      <c r="D19" s="4" t="s">
        <v>14</v>
      </c>
      <c r="E19" s="7">
        <v>58500</v>
      </c>
      <c r="F19" s="8"/>
      <c r="G19" s="9">
        <f t="shared" si="0"/>
        <v>0</v>
      </c>
      <c r="H19" s="10">
        <v>0</v>
      </c>
      <c r="I19" s="7">
        <f t="shared" si="1"/>
        <v>0</v>
      </c>
    </row>
    <row r="20" spans="2:9" x14ac:dyDescent="0.25">
      <c r="B20" s="18" t="s">
        <v>20</v>
      </c>
      <c r="C20" s="19" t="s">
        <v>21</v>
      </c>
      <c r="D20" s="18"/>
      <c r="E20" s="18"/>
      <c r="F20" s="20"/>
      <c r="G20" s="21">
        <f>SUM(G15:G19)</f>
        <v>0</v>
      </c>
      <c r="H20" s="22"/>
      <c r="I20" s="23">
        <f>SUM(I15:I19)</f>
        <v>2194200</v>
      </c>
    </row>
    <row r="21" spans="2:9" x14ac:dyDescent="0.25">
      <c r="B21" s="5"/>
      <c r="C21" s="6" t="s">
        <v>22</v>
      </c>
      <c r="D21" s="4" t="s">
        <v>23</v>
      </c>
      <c r="E21" s="7">
        <v>20000</v>
      </c>
      <c r="F21" s="8"/>
      <c r="G21" s="11">
        <f>F21*E21</f>
        <v>0</v>
      </c>
      <c r="H21" s="10">
        <f>101+205+65</f>
        <v>371</v>
      </c>
      <c r="I21" s="7">
        <f>H21*E21</f>
        <v>7420000</v>
      </c>
    </row>
    <row r="22" spans="2:9" hidden="1" x14ac:dyDescent="0.25">
      <c r="B22" s="5"/>
      <c r="C22" s="6" t="s">
        <v>24</v>
      </c>
      <c r="D22" s="4"/>
      <c r="E22" s="7"/>
      <c r="F22" s="8"/>
      <c r="G22" s="1"/>
      <c r="H22" s="10"/>
      <c r="I22" s="12"/>
    </row>
    <row r="23" spans="2:9" hidden="1" x14ac:dyDescent="0.25">
      <c r="B23" s="5"/>
      <c r="C23" s="6" t="s">
        <v>25</v>
      </c>
      <c r="D23" s="4" t="s">
        <v>26</v>
      </c>
      <c r="E23" s="7">
        <v>45000</v>
      </c>
      <c r="F23" s="8"/>
      <c r="G23" s="12"/>
      <c r="H23" s="10"/>
      <c r="I23" s="12"/>
    </row>
    <row r="24" spans="2:9" hidden="1" x14ac:dyDescent="0.25">
      <c r="B24" s="5"/>
      <c r="C24" s="6" t="s">
        <v>27</v>
      </c>
      <c r="D24" s="4" t="s">
        <v>26</v>
      </c>
      <c r="E24" s="7">
        <v>47000</v>
      </c>
      <c r="F24" s="8"/>
      <c r="G24" s="12"/>
      <c r="H24" s="10"/>
      <c r="I24" s="12"/>
    </row>
    <row r="25" spans="2:9" x14ac:dyDescent="0.25">
      <c r="B25" s="5"/>
      <c r="C25" s="6" t="s">
        <v>28</v>
      </c>
      <c r="D25" s="4" t="s">
        <v>23</v>
      </c>
      <c r="E25" s="7">
        <v>45000</v>
      </c>
      <c r="F25" s="8"/>
      <c r="G25" s="7">
        <f>F25*E25</f>
        <v>0</v>
      </c>
      <c r="H25" s="10">
        <f>2+12+18</f>
        <v>32</v>
      </c>
      <c r="I25" s="7">
        <f>H25*E25</f>
        <v>1440000</v>
      </c>
    </row>
    <row r="26" spans="2:9" hidden="1" x14ac:dyDescent="0.25">
      <c r="B26" s="5"/>
      <c r="C26" s="6" t="s">
        <v>29</v>
      </c>
      <c r="D26" s="4"/>
      <c r="E26" s="7"/>
      <c r="F26" s="8"/>
      <c r="G26" s="12"/>
      <c r="H26" s="10"/>
      <c r="I26" s="12"/>
    </row>
    <row r="27" spans="2:9" hidden="1" x14ac:dyDescent="0.25">
      <c r="B27" s="5"/>
      <c r="C27" s="6" t="s">
        <v>25</v>
      </c>
      <c r="D27" s="4" t="s">
        <v>26</v>
      </c>
      <c r="E27" s="7">
        <v>45000</v>
      </c>
      <c r="F27" s="8"/>
      <c r="G27" s="12"/>
      <c r="H27" s="10"/>
      <c r="I27" s="12"/>
    </row>
    <row r="28" spans="2:9" hidden="1" x14ac:dyDescent="0.25">
      <c r="B28" s="5"/>
      <c r="C28" s="6" t="s">
        <v>27</v>
      </c>
      <c r="D28" s="4" t="s">
        <v>26</v>
      </c>
      <c r="E28" s="7">
        <v>47000</v>
      </c>
      <c r="F28" s="8"/>
      <c r="G28" s="12"/>
      <c r="H28" s="10"/>
      <c r="I28" s="12"/>
    </row>
    <row r="29" spans="2:9" hidden="1" x14ac:dyDescent="0.25">
      <c r="B29" s="5"/>
      <c r="C29" s="6" t="s">
        <v>30</v>
      </c>
      <c r="D29" s="4" t="s">
        <v>23</v>
      </c>
      <c r="E29" s="7">
        <v>4250</v>
      </c>
      <c r="F29" s="8"/>
      <c r="G29" s="12"/>
      <c r="H29" s="10"/>
      <c r="I29" s="7">
        <f>H29*E29</f>
        <v>0</v>
      </c>
    </row>
    <row r="30" spans="2:9" hidden="1" x14ac:dyDescent="0.25">
      <c r="B30" s="5"/>
      <c r="C30" s="6" t="s">
        <v>31</v>
      </c>
      <c r="D30" s="4" t="s">
        <v>32</v>
      </c>
      <c r="E30" s="7">
        <v>184000</v>
      </c>
      <c r="F30" s="8"/>
      <c r="G30" s="7">
        <f>+F30*E30</f>
        <v>0</v>
      </c>
      <c r="H30" s="10"/>
      <c r="I30" s="7">
        <f>+H30*E30</f>
        <v>0</v>
      </c>
    </row>
    <row r="31" spans="2:9" hidden="1" x14ac:dyDescent="0.25">
      <c r="B31" s="5"/>
      <c r="C31" s="6" t="s">
        <v>33</v>
      </c>
      <c r="D31" s="4" t="s">
        <v>34</v>
      </c>
      <c r="E31" s="7">
        <v>84000</v>
      </c>
      <c r="F31" s="8"/>
      <c r="G31" s="12"/>
      <c r="H31" s="10"/>
      <c r="I31" s="12"/>
    </row>
    <row r="32" spans="2:9" x14ac:dyDescent="0.25">
      <c r="B32" s="5"/>
      <c r="C32" s="6" t="s">
        <v>35</v>
      </c>
      <c r="D32" s="4" t="s">
        <v>36</v>
      </c>
      <c r="E32" s="7">
        <v>94000</v>
      </c>
      <c r="F32" s="8"/>
      <c r="G32" s="12">
        <f>+F32*E32</f>
        <v>0</v>
      </c>
      <c r="H32" s="10">
        <v>16</v>
      </c>
      <c r="I32" s="7">
        <f>H32*E32</f>
        <v>1504000</v>
      </c>
    </row>
    <row r="33" spans="2:9" hidden="1" x14ac:dyDescent="0.25">
      <c r="B33" s="5"/>
      <c r="C33" s="6" t="s">
        <v>37</v>
      </c>
      <c r="D33" s="4" t="s">
        <v>38</v>
      </c>
      <c r="E33" s="7">
        <v>5000</v>
      </c>
      <c r="F33" s="8"/>
      <c r="G33" s="11">
        <f>F33*E33</f>
        <v>0</v>
      </c>
      <c r="H33" s="10"/>
      <c r="I33" s="7">
        <f>H33*E33</f>
        <v>0</v>
      </c>
    </row>
    <row r="34" spans="2:9" hidden="1" x14ac:dyDescent="0.25">
      <c r="B34" s="5"/>
      <c r="C34" s="6" t="s">
        <v>39</v>
      </c>
      <c r="D34" s="4" t="s">
        <v>26</v>
      </c>
      <c r="E34" s="7">
        <v>96000</v>
      </c>
      <c r="F34" s="8"/>
      <c r="G34" s="12"/>
      <c r="H34" s="10"/>
      <c r="I34" s="7">
        <f>H34*E34</f>
        <v>0</v>
      </c>
    </row>
    <row r="35" spans="2:9" x14ac:dyDescent="0.25">
      <c r="B35" s="18" t="s">
        <v>40</v>
      </c>
      <c r="C35" s="24" t="s">
        <v>41</v>
      </c>
      <c r="D35" s="25"/>
      <c r="E35" s="25"/>
      <c r="F35" s="26"/>
      <c r="G35" s="27">
        <f>SUM(G21:G33)</f>
        <v>0</v>
      </c>
      <c r="H35" s="28"/>
      <c r="I35" s="23">
        <f>SUM(I21:I34)</f>
        <v>10364000</v>
      </c>
    </row>
    <row r="36" spans="2:9" hidden="1" x14ac:dyDescent="0.25">
      <c r="B36" s="5"/>
      <c r="C36" s="6" t="s">
        <v>42</v>
      </c>
      <c r="D36" s="4" t="s">
        <v>43</v>
      </c>
      <c r="E36" s="7">
        <v>28000</v>
      </c>
      <c r="F36" s="39"/>
      <c r="G36" s="12"/>
      <c r="H36" s="10"/>
      <c r="I36" s="4"/>
    </row>
    <row r="37" spans="2:9" ht="26.4" hidden="1" x14ac:dyDescent="0.25">
      <c r="B37" s="5"/>
      <c r="C37" s="13" t="s">
        <v>44</v>
      </c>
      <c r="D37" s="4" t="s">
        <v>45</v>
      </c>
      <c r="E37" s="7">
        <v>280000</v>
      </c>
      <c r="F37" s="39"/>
      <c r="G37" s="12"/>
      <c r="H37" s="10"/>
      <c r="I37" s="4"/>
    </row>
    <row r="38" spans="2:9" hidden="1" x14ac:dyDescent="0.25">
      <c r="B38" s="5"/>
      <c r="C38" s="13" t="s">
        <v>46</v>
      </c>
      <c r="D38" s="4" t="s">
        <v>43</v>
      </c>
      <c r="E38" s="7">
        <v>7500</v>
      </c>
      <c r="F38" s="39"/>
      <c r="G38" s="12"/>
      <c r="H38" s="10"/>
      <c r="I38" s="4"/>
    </row>
    <row r="39" spans="2:9" hidden="1" x14ac:dyDescent="0.25">
      <c r="B39" s="18" t="s">
        <v>47</v>
      </c>
      <c r="C39" s="29" t="s">
        <v>48</v>
      </c>
      <c r="D39" s="25"/>
      <c r="E39" s="30"/>
      <c r="F39" s="26"/>
      <c r="G39" s="31"/>
      <c r="H39" s="32"/>
      <c r="I39" s="25"/>
    </row>
    <row r="40" spans="2:9" x14ac:dyDescent="0.25">
      <c r="B40" s="5"/>
      <c r="C40" s="13" t="s">
        <v>49</v>
      </c>
      <c r="D40" s="4" t="s">
        <v>50</v>
      </c>
      <c r="E40" s="7">
        <v>10000</v>
      </c>
      <c r="F40" s="8"/>
      <c r="G40" s="7">
        <f>F39*E40</f>
        <v>0</v>
      </c>
      <c r="H40" s="10">
        <v>4</v>
      </c>
      <c r="I40" s="7">
        <f>H40*E40</f>
        <v>40000</v>
      </c>
    </row>
    <row r="41" spans="2:9" hidden="1" x14ac:dyDescent="0.25">
      <c r="B41" s="5"/>
      <c r="C41" s="13" t="s">
        <v>51</v>
      </c>
      <c r="D41" s="4" t="s">
        <v>50</v>
      </c>
      <c r="E41" s="7">
        <v>8200</v>
      </c>
      <c r="F41" s="8"/>
      <c r="G41" s="12"/>
      <c r="H41" s="10"/>
      <c r="I41" s="12"/>
    </row>
    <row r="42" spans="2:9" hidden="1" x14ac:dyDescent="0.25">
      <c r="B42" s="5"/>
      <c r="C42" s="13" t="s">
        <v>52</v>
      </c>
      <c r="D42" s="4" t="s">
        <v>50</v>
      </c>
      <c r="E42" s="7">
        <v>6500</v>
      </c>
      <c r="F42" s="8"/>
      <c r="G42" s="12"/>
      <c r="H42" s="10"/>
      <c r="I42" s="12"/>
    </row>
    <row r="43" spans="2:9" x14ac:dyDescent="0.25">
      <c r="B43" s="5"/>
      <c r="C43" s="13" t="s">
        <v>53</v>
      </c>
      <c r="D43" s="4" t="s">
        <v>50</v>
      </c>
      <c r="E43" s="7">
        <v>7500</v>
      </c>
      <c r="F43" s="8"/>
      <c r="G43" s="7">
        <f>F43*E43</f>
        <v>0</v>
      </c>
      <c r="H43" s="10">
        <v>48</v>
      </c>
      <c r="I43" s="7">
        <f>H43*E43</f>
        <v>360000</v>
      </c>
    </row>
    <row r="44" spans="2:9" ht="26.4" x14ac:dyDescent="0.25">
      <c r="B44" s="5"/>
      <c r="C44" s="13" t="s">
        <v>54</v>
      </c>
      <c r="D44" s="4" t="s">
        <v>50</v>
      </c>
      <c r="E44" s="7">
        <v>7500</v>
      </c>
      <c r="F44" s="8"/>
      <c r="G44" s="7">
        <f>F44*E44</f>
        <v>0</v>
      </c>
      <c r="H44" s="10">
        <v>48</v>
      </c>
      <c r="I44" s="7">
        <f>H44*E44</f>
        <v>360000</v>
      </c>
    </row>
    <row r="45" spans="2:9" hidden="1" x14ac:dyDescent="0.25">
      <c r="B45" s="5"/>
      <c r="C45" s="13" t="s">
        <v>55</v>
      </c>
      <c r="D45" s="4" t="s">
        <v>50</v>
      </c>
      <c r="E45" s="7">
        <v>32000</v>
      </c>
      <c r="F45" s="8"/>
      <c r="G45" s="7"/>
      <c r="H45" s="10"/>
      <c r="I45" s="7">
        <f>H45*E45</f>
        <v>0</v>
      </c>
    </row>
    <row r="46" spans="2:9" hidden="1" x14ac:dyDescent="0.25">
      <c r="B46" s="5"/>
      <c r="C46" s="13" t="s">
        <v>56</v>
      </c>
      <c r="D46" s="4" t="s">
        <v>50</v>
      </c>
      <c r="E46" s="7">
        <v>56000</v>
      </c>
      <c r="F46" s="8"/>
      <c r="G46" s="7"/>
      <c r="H46" s="10"/>
      <c r="I46" s="7">
        <f>H46*E46</f>
        <v>0</v>
      </c>
    </row>
    <row r="47" spans="2:9" hidden="1" x14ac:dyDescent="0.25">
      <c r="B47" s="5"/>
      <c r="C47" s="13" t="s">
        <v>57</v>
      </c>
      <c r="D47" s="4" t="s">
        <v>50</v>
      </c>
      <c r="E47" s="7">
        <v>64000</v>
      </c>
      <c r="F47" s="8"/>
      <c r="G47" s="7"/>
      <c r="H47" s="10"/>
      <c r="I47" s="7">
        <f>H47*E47</f>
        <v>0</v>
      </c>
    </row>
    <row r="48" spans="2:9" hidden="1" x14ac:dyDescent="0.25">
      <c r="B48" s="5"/>
      <c r="C48" s="13" t="s">
        <v>58</v>
      </c>
      <c r="D48" s="4" t="s">
        <v>50</v>
      </c>
      <c r="E48" s="7">
        <v>54000</v>
      </c>
      <c r="F48" s="8"/>
      <c r="G48" s="12"/>
      <c r="H48" s="10"/>
      <c r="I48" s="12"/>
    </row>
    <row r="49" spans="2:9" ht="26.4" hidden="1" x14ac:dyDescent="0.25">
      <c r="B49" s="5"/>
      <c r="C49" s="13" t="s">
        <v>59</v>
      </c>
      <c r="D49" s="4" t="s">
        <v>50</v>
      </c>
      <c r="E49" s="7">
        <v>36000</v>
      </c>
      <c r="F49" s="8"/>
      <c r="G49" s="12"/>
      <c r="H49" s="10"/>
      <c r="I49" s="12"/>
    </row>
    <row r="50" spans="2:9" hidden="1" x14ac:dyDescent="0.25">
      <c r="B50" s="5"/>
      <c r="C50" s="13" t="s">
        <v>60</v>
      </c>
      <c r="D50" s="4" t="s">
        <v>50</v>
      </c>
      <c r="E50" s="7">
        <v>38000</v>
      </c>
      <c r="F50" s="8"/>
      <c r="G50" s="12"/>
      <c r="H50" s="10"/>
      <c r="I50" s="12"/>
    </row>
    <row r="51" spans="2:9" x14ac:dyDescent="0.25">
      <c r="B51" s="5"/>
      <c r="C51" s="13" t="s">
        <v>61</v>
      </c>
      <c r="D51" s="4" t="s">
        <v>50</v>
      </c>
      <c r="E51" s="7">
        <v>8200</v>
      </c>
      <c r="F51" s="8"/>
      <c r="G51" s="7">
        <f>+F51*E51</f>
        <v>0</v>
      </c>
      <c r="H51" s="10">
        <v>48</v>
      </c>
      <c r="I51" s="7">
        <f>H51*E51</f>
        <v>393600</v>
      </c>
    </row>
    <row r="52" spans="2:9" hidden="1" x14ac:dyDescent="0.25">
      <c r="B52" s="5"/>
      <c r="C52" s="13" t="s">
        <v>62</v>
      </c>
      <c r="D52" s="4" t="s">
        <v>50</v>
      </c>
      <c r="E52" s="7">
        <v>6000</v>
      </c>
      <c r="F52" s="40"/>
      <c r="G52" s="7"/>
      <c r="H52" s="10"/>
      <c r="I52" s="7">
        <f>H52*E52</f>
        <v>0</v>
      </c>
    </row>
    <row r="53" spans="2:9" x14ac:dyDescent="0.25">
      <c r="B53" s="18" t="s">
        <v>63</v>
      </c>
      <c r="C53" s="33" t="s">
        <v>64</v>
      </c>
      <c r="D53" s="18"/>
      <c r="E53" s="18"/>
      <c r="F53" s="26"/>
      <c r="G53" s="23">
        <f>SUM(G40:G52)</f>
        <v>0</v>
      </c>
      <c r="H53" s="28"/>
      <c r="I53" s="23">
        <f>SUM(I40:I52)</f>
        <v>1153600</v>
      </c>
    </row>
    <row r="54" spans="2:9" x14ac:dyDescent="0.25">
      <c r="B54" s="18" t="s">
        <v>65</v>
      </c>
      <c r="C54" s="33" t="s">
        <v>66</v>
      </c>
      <c r="D54" s="18"/>
      <c r="E54" s="18"/>
      <c r="F54" s="20"/>
      <c r="G54" s="23">
        <f>G35+G53</f>
        <v>0</v>
      </c>
      <c r="H54" s="28"/>
      <c r="I54" s="23">
        <f>I53+I35</f>
        <v>11517600</v>
      </c>
    </row>
    <row r="55" spans="2:9" x14ac:dyDescent="0.25">
      <c r="B55" s="5"/>
      <c r="C55" s="13" t="s">
        <v>67</v>
      </c>
      <c r="D55" s="4" t="s">
        <v>16</v>
      </c>
      <c r="E55" s="7">
        <v>75000</v>
      </c>
      <c r="F55" s="8"/>
      <c r="G55" s="12">
        <f>+F55*E55</f>
        <v>0</v>
      </c>
      <c r="H55" s="10">
        <v>10</v>
      </c>
      <c r="I55" s="14">
        <f>+H55*E55</f>
        <v>750000</v>
      </c>
    </row>
    <row r="56" spans="2:9" x14ac:dyDescent="0.25">
      <c r="B56" s="5"/>
      <c r="C56" s="13" t="s">
        <v>68</v>
      </c>
      <c r="D56" s="4" t="s">
        <v>16</v>
      </c>
      <c r="E56" s="7">
        <v>35000</v>
      </c>
      <c r="F56" s="8"/>
      <c r="G56" s="12">
        <f>+F56*E56</f>
        <v>0</v>
      </c>
      <c r="H56" s="10">
        <v>10</v>
      </c>
      <c r="I56" s="14">
        <f>+H56*E56</f>
        <v>350000</v>
      </c>
    </row>
    <row r="57" spans="2:9" x14ac:dyDescent="0.25">
      <c r="B57" s="5"/>
      <c r="C57" s="13" t="s">
        <v>69</v>
      </c>
      <c r="D57" s="4" t="s">
        <v>14</v>
      </c>
      <c r="E57" s="7">
        <v>51500</v>
      </c>
      <c r="F57" s="8">
        <v>681</v>
      </c>
      <c r="G57" s="7">
        <f>F57*E57</f>
        <v>35071500</v>
      </c>
      <c r="H57" s="10">
        <f>320+289+352+352+352+286+286+336+326+332+681</f>
        <v>3912</v>
      </c>
      <c r="I57" s="7">
        <f>H57*E57</f>
        <v>201468000</v>
      </c>
    </row>
    <row r="58" spans="2:9" x14ac:dyDescent="0.25">
      <c r="B58" s="5"/>
      <c r="C58" s="13" t="s">
        <v>70</v>
      </c>
      <c r="D58" s="4" t="s">
        <v>14</v>
      </c>
      <c r="E58" s="7">
        <v>18000</v>
      </c>
      <c r="F58" s="8"/>
      <c r="G58" s="7">
        <f t="shared" ref="G58:G59" si="2">F58*E58</f>
        <v>0</v>
      </c>
      <c r="H58" s="10">
        <f>32+124+248+80+16</f>
        <v>500</v>
      </c>
      <c r="I58" s="7">
        <f>H58*E58</f>
        <v>9000000</v>
      </c>
    </row>
    <row r="59" spans="2:9" x14ac:dyDescent="0.25">
      <c r="B59" s="5"/>
      <c r="C59" s="13" t="s">
        <v>71</v>
      </c>
      <c r="D59" s="4" t="s">
        <v>72</v>
      </c>
      <c r="E59" s="7">
        <v>8000</v>
      </c>
      <c r="F59" s="8">
        <v>276</v>
      </c>
      <c r="G59" s="7">
        <f t="shared" si="2"/>
        <v>2208000</v>
      </c>
      <c r="H59" s="10">
        <v>276</v>
      </c>
      <c r="I59" s="7">
        <f>H59*E59</f>
        <v>2208000</v>
      </c>
    </row>
    <row r="60" spans="2:9" hidden="1" x14ac:dyDescent="0.25">
      <c r="B60" s="5"/>
      <c r="C60" s="13" t="s">
        <v>73</v>
      </c>
      <c r="D60" s="4" t="s">
        <v>16</v>
      </c>
      <c r="E60" s="7"/>
      <c r="F60" s="8"/>
      <c r="G60" s="7"/>
      <c r="H60" s="10"/>
      <c r="I60" s="15"/>
    </row>
    <row r="61" spans="2:9" x14ac:dyDescent="0.25">
      <c r="B61" s="18" t="s">
        <v>74</v>
      </c>
      <c r="C61" s="34" t="s">
        <v>12</v>
      </c>
      <c r="D61" s="21"/>
      <c r="E61" s="23"/>
      <c r="F61" s="35"/>
      <c r="G61" s="23">
        <f>SUM(G55:G60)</f>
        <v>37279500</v>
      </c>
      <c r="H61" s="28"/>
      <c r="I61" s="23">
        <f>SUM(I55:I60)</f>
        <v>213776000</v>
      </c>
    </row>
    <row r="62" spans="2:9" x14ac:dyDescent="0.25">
      <c r="B62" s="5"/>
      <c r="C62" s="13" t="s">
        <v>75</v>
      </c>
      <c r="D62" s="4"/>
      <c r="E62" s="7">
        <v>800</v>
      </c>
      <c r="F62" s="8">
        <v>0</v>
      </c>
      <c r="G62" s="7">
        <f>F62*E62</f>
        <v>0</v>
      </c>
      <c r="H62" s="10">
        <f>10+1800+4900+1580+10</f>
        <v>8300</v>
      </c>
      <c r="I62" s="7">
        <f>H62*E62</f>
        <v>6640000</v>
      </c>
    </row>
    <row r="63" spans="2:9" x14ac:dyDescent="0.25">
      <c r="B63" s="5"/>
      <c r="C63" s="6" t="s">
        <v>76</v>
      </c>
      <c r="D63" s="4"/>
      <c r="E63" s="7">
        <v>800</v>
      </c>
      <c r="F63" s="8">
        <v>0</v>
      </c>
      <c r="G63" s="7">
        <f>F63*E63</f>
        <v>0</v>
      </c>
      <c r="H63" s="10">
        <f>2100+1000+4800+508</f>
        <v>8408</v>
      </c>
      <c r="I63" s="7">
        <f>H63*E63</f>
        <v>6726400</v>
      </c>
    </row>
    <row r="64" spans="2:9" hidden="1" x14ac:dyDescent="0.25">
      <c r="B64" s="5"/>
      <c r="C64" s="6" t="s">
        <v>77</v>
      </c>
      <c r="D64" s="4"/>
      <c r="E64" s="7">
        <v>1500</v>
      </c>
      <c r="F64" s="8"/>
      <c r="G64" s="7">
        <f>F64*E64</f>
        <v>0</v>
      </c>
      <c r="H64" s="10"/>
      <c r="I64" s="7">
        <f>H64*E64</f>
        <v>0</v>
      </c>
    </row>
    <row r="65" spans="2:9" x14ac:dyDescent="0.25">
      <c r="B65" s="18" t="s">
        <v>78</v>
      </c>
      <c r="C65" s="36" t="s">
        <v>79</v>
      </c>
      <c r="D65" s="21"/>
      <c r="E65" s="21"/>
      <c r="F65" s="35"/>
      <c r="G65" s="23">
        <f>SUM(G62:G64)</f>
        <v>0</v>
      </c>
      <c r="H65" s="28"/>
      <c r="I65" s="23">
        <f>SUM(I62:I64)</f>
        <v>13366400</v>
      </c>
    </row>
    <row r="66" spans="2:9" hidden="1" x14ac:dyDescent="0.25">
      <c r="B66" s="18"/>
      <c r="C66" s="24" t="s">
        <v>80</v>
      </c>
      <c r="D66" s="25"/>
      <c r="E66" s="25"/>
      <c r="F66" s="26"/>
      <c r="G66" s="25"/>
      <c r="H66" s="32"/>
      <c r="I66" s="25"/>
    </row>
    <row r="67" spans="2:9" hidden="1" x14ac:dyDescent="0.25">
      <c r="B67" s="18"/>
      <c r="C67" s="24" t="s">
        <v>81</v>
      </c>
      <c r="D67" s="25"/>
      <c r="E67" s="25"/>
      <c r="F67" s="26"/>
      <c r="G67" s="25"/>
      <c r="H67" s="32"/>
      <c r="I67" s="25"/>
    </row>
    <row r="68" spans="2:9" ht="26.4" hidden="1" x14ac:dyDescent="0.25">
      <c r="B68" s="18"/>
      <c r="C68" s="29" t="s">
        <v>82</v>
      </c>
      <c r="D68" s="25"/>
      <c r="E68" s="25"/>
      <c r="F68" s="26"/>
      <c r="G68" s="25"/>
      <c r="H68" s="32"/>
      <c r="I68" s="25"/>
    </row>
    <row r="69" spans="2:9" hidden="1" x14ac:dyDescent="0.25">
      <c r="B69" s="18" t="s">
        <v>83</v>
      </c>
      <c r="C69" s="19" t="s">
        <v>84</v>
      </c>
      <c r="D69" s="25"/>
      <c r="E69" s="25"/>
      <c r="F69" s="26"/>
      <c r="G69" s="25"/>
      <c r="H69" s="32"/>
      <c r="I69" s="25"/>
    </row>
    <row r="70" spans="2:9" x14ac:dyDescent="0.25">
      <c r="B70" s="18" t="s">
        <v>85</v>
      </c>
      <c r="C70" s="19" t="s">
        <v>86</v>
      </c>
      <c r="D70" s="18"/>
      <c r="E70" s="18"/>
      <c r="F70" s="20"/>
      <c r="G70" s="23">
        <f>G65+G61+G54+G20</f>
        <v>37279500</v>
      </c>
      <c r="H70" s="28"/>
      <c r="I70" s="23">
        <f>I65+I61+I54+I20</f>
        <v>240854200</v>
      </c>
    </row>
    <row r="71" spans="2:9" x14ac:dyDescent="0.25">
      <c r="B71" s="4"/>
      <c r="C71" s="6" t="s">
        <v>87</v>
      </c>
      <c r="D71" s="4" t="s">
        <v>50</v>
      </c>
      <c r="E71" s="11">
        <v>31200</v>
      </c>
      <c r="F71" s="8"/>
      <c r="G71" s="15">
        <f>+F71*E71</f>
        <v>0</v>
      </c>
      <c r="H71" s="10">
        <v>32</v>
      </c>
      <c r="I71" s="15">
        <f>+H71*E71</f>
        <v>998400</v>
      </c>
    </row>
    <row r="72" spans="2:9" x14ac:dyDescent="0.25">
      <c r="B72" s="4"/>
      <c r="C72" s="6" t="s">
        <v>88</v>
      </c>
      <c r="D72" s="4" t="s">
        <v>50</v>
      </c>
      <c r="E72" s="11">
        <v>9600</v>
      </c>
      <c r="F72" s="8"/>
      <c r="G72" s="15">
        <f t="shared" ref="G72:G79" si="3">+F72*E72</f>
        <v>0</v>
      </c>
      <c r="H72" s="10">
        <v>20</v>
      </c>
      <c r="I72" s="15">
        <f t="shared" ref="I72:I79" si="4">+H72*E72</f>
        <v>192000</v>
      </c>
    </row>
    <row r="73" spans="2:9" x14ac:dyDescent="0.25">
      <c r="B73" s="4"/>
      <c r="C73" s="6" t="s">
        <v>89</v>
      </c>
      <c r="D73" s="4" t="s">
        <v>50</v>
      </c>
      <c r="E73" s="11">
        <v>10400</v>
      </c>
      <c r="F73" s="8"/>
      <c r="G73" s="15">
        <f t="shared" si="3"/>
        <v>0</v>
      </c>
      <c r="H73" s="10">
        <v>4</v>
      </c>
      <c r="I73" s="15">
        <f t="shared" si="4"/>
        <v>41600</v>
      </c>
    </row>
    <row r="74" spans="2:9" hidden="1" x14ac:dyDescent="0.25">
      <c r="B74" s="4"/>
      <c r="C74" s="6" t="s">
        <v>90</v>
      </c>
      <c r="D74" s="4" t="s">
        <v>50</v>
      </c>
      <c r="E74" s="11">
        <v>36000</v>
      </c>
      <c r="F74" s="8"/>
      <c r="G74" s="15">
        <f t="shared" si="3"/>
        <v>0</v>
      </c>
      <c r="H74" s="10"/>
      <c r="I74" s="15">
        <f t="shared" si="4"/>
        <v>0</v>
      </c>
    </row>
    <row r="75" spans="2:9" hidden="1" x14ac:dyDescent="0.25">
      <c r="B75" s="4"/>
      <c r="C75" s="6" t="s">
        <v>91</v>
      </c>
      <c r="D75" s="4" t="s">
        <v>50</v>
      </c>
      <c r="E75" s="11">
        <v>30300</v>
      </c>
      <c r="F75" s="8"/>
      <c r="G75" s="15">
        <f t="shared" si="3"/>
        <v>0</v>
      </c>
      <c r="H75" s="10"/>
      <c r="I75" s="15">
        <f t="shared" si="4"/>
        <v>0</v>
      </c>
    </row>
    <row r="76" spans="2:9" hidden="1" x14ac:dyDescent="0.25">
      <c r="B76" s="4"/>
      <c r="C76" s="6" t="s">
        <v>92</v>
      </c>
      <c r="D76" s="4" t="s">
        <v>50</v>
      </c>
      <c r="E76" s="11">
        <v>45000</v>
      </c>
      <c r="F76" s="8"/>
      <c r="G76" s="15">
        <f t="shared" si="3"/>
        <v>0</v>
      </c>
      <c r="H76" s="10"/>
      <c r="I76" s="15">
        <f t="shared" si="4"/>
        <v>0</v>
      </c>
    </row>
    <row r="77" spans="2:9" hidden="1" x14ac:dyDescent="0.25">
      <c r="B77" s="4"/>
      <c r="C77" s="6" t="s">
        <v>93</v>
      </c>
      <c r="D77" s="4" t="s">
        <v>50</v>
      </c>
      <c r="E77" s="11">
        <v>20500</v>
      </c>
      <c r="F77" s="8"/>
      <c r="G77" s="15">
        <f t="shared" si="3"/>
        <v>0</v>
      </c>
      <c r="H77" s="10"/>
      <c r="I77" s="15">
        <f t="shared" si="4"/>
        <v>0</v>
      </c>
    </row>
    <row r="78" spans="2:9" hidden="1" x14ac:dyDescent="0.25">
      <c r="B78" s="4"/>
      <c r="C78" s="6" t="s">
        <v>94</v>
      </c>
      <c r="D78" s="4" t="s">
        <v>50</v>
      </c>
      <c r="E78" s="11">
        <v>26000</v>
      </c>
      <c r="F78" s="8"/>
      <c r="G78" s="15">
        <f t="shared" si="3"/>
        <v>0</v>
      </c>
      <c r="H78" s="10"/>
      <c r="I78" s="15">
        <f t="shared" si="4"/>
        <v>0</v>
      </c>
    </row>
    <row r="79" spans="2:9" x14ac:dyDescent="0.25">
      <c r="B79" s="4"/>
      <c r="C79" s="6" t="s">
        <v>95</v>
      </c>
      <c r="D79" s="4" t="s">
        <v>50</v>
      </c>
      <c r="E79" s="11">
        <v>200000</v>
      </c>
      <c r="F79" s="8"/>
      <c r="G79" s="15">
        <f t="shared" si="3"/>
        <v>0</v>
      </c>
      <c r="H79" s="10">
        <v>45</v>
      </c>
      <c r="I79" s="15">
        <f t="shared" si="4"/>
        <v>9000000</v>
      </c>
    </row>
    <row r="80" spans="2:9" ht="26.4" hidden="1" x14ac:dyDescent="0.25">
      <c r="B80" s="4"/>
      <c r="C80" s="13" t="s">
        <v>96</v>
      </c>
      <c r="D80" s="4" t="s">
        <v>50</v>
      </c>
      <c r="E80" s="11">
        <v>25000</v>
      </c>
      <c r="F80" s="8"/>
      <c r="G80" s="12">
        <f>+E80*F80</f>
        <v>0</v>
      </c>
      <c r="H80" s="10"/>
      <c r="I80" s="7">
        <f>H80*E80</f>
        <v>0</v>
      </c>
    </row>
    <row r="81" spans="2:9" x14ac:dyDescent="0.25">
      <c r="B81" s="4"/>
      <c r="C81" s="6" t="s">
        <v>97</v>
      </c>
      <c r="D81" s="4" t="s">
        <v>50</v>
      </c>
      <c r="E81" s="11">
        <v>44500</v>
      </c>
      <c r="F81" s="8"/>
      <c r="G81" s="7">
        <f>F81*E81</f>
        <v>0</v>
      </c>
      <c r="H81" s="10">
        <f>8+36+4</f>
        <v>48</v>
      </c>
      <c r="I81" s="7">
        <f>H81*E81</f>
        <v>2136000</v>
      </c>
    </row>
    <row r="82" spans="2:9" x14ac:dyDescent="0.25">
      <c r="B82" s="4"/>
      <c r="C82" s="6" t="s">
        <v>98</v>
      </c>
      <c r="D82" s="4" t="s">
        <v>50</v>
      </c>
      <c r="E82" s="11">
        <v>50000</v>
      </c>
      <c r="F82" s="8"/>
      <c r="G82" s="7">
        <f>F82*E82</f>
        <v>0</v>
      </c>
      <c r="H82" s="10">
        <f>8+36+4</f>
        <v>48</v>
      </c>
      <c r="I82" s="7">
        <f>H82*E82</f>
        <v>2400000</v>
      </c>
    </row>
    <row r="83" spans="2:9" x14ac:dyDescent="0.25">
      <c r="B83" s="4"/>
      <c r="C83" s="6" t="s">
        <v>61</v>
      </c>
      <c r="D83" s="4" t="s">
        <v>50</v>
      </c>
      <c r="E83" s="11">
        <v>20000</v>
      </c>
      <c r="F83" s="8"/>
      <c r="G83" s="7">
        <f>F83*E83</f>
        <v>0</v>
      </c>
      <c r="H83" s="10">
        <f>8+36+4</f>
        <v>48</v>
      </c>
      <c r="I83" s="7">
        <f>H83*E83</f>
        <v>960000</v>
      </c>
    </row>
    <row r="84" spans="2:9" x14ac:dyDescent="0.25">
      <c r="B84" s="4"/>
      <c r="C84" s="6" t="s">
        <v>61</v>
      </c>
      <c r="D84" s="4" t="s">
        <v>50</v>
      </c>
      <c r="E84" s="11">
        <v>30000</v>
      </c>
      <c r="F84" s="8">
        <v>48</v>
      </c>
      <c r="G84" s="7">
        <f>F84*E84</f>
        <v>1440000</v>
      </c>
      <c r="H84" s="10">
        <f>8+36+4</f>
        <v>48</v>
      </c>
      <c r="I84" s="7">
        <f>H84*E84</f>
        <v>1440000</v>
      </c>
    </row>
    <row r="85" spans="2:9" hidden="1" x14ac:dyDescent="0.25">
      <c r="B85" s="4"/>
      <c r="C85" s="6" t="s">
        <v>99</v>
      </c>
      <c r="D85" s="4" t="s">
        <v>50</v>
      </c>
      <c r="E85" s="11">
        <v>45350</v>
      </c>
      <c r="F85" s="8"/>
      <c r="G85" s="12"/>
      <c r="H85" s="10"/>
      <c r="I85" s="12"/>
    </row>
    <row r="86" spans="2:9" ht="26.4" hidden="1" x14ac:dyDescent="0.25">
      <c r="B86" s="4"/>
      <c r="C86" s="13" t="s">
        <v>100</v>
      </c>
      <c r="D86" s="4" t="s">
        <v>50</v>
      </c>
      <c r="E86" s="11">
        <v>1800000</v>
      </c>
      <c r="F86" s="8"/>
      <c r="G86" s="12"/>
      <c r="H86" s="10"/>
      <c r="I86" s="12"/>
    </row>
    <row r="87" spans="2:9" x14ac:dyDescent="0.25">
      <c r="B87" s="4"/>
      <c r="C87" s="6" t="s">
        <v>101</v>
      </c>
      <c r="D87" s="4" t="s">
        <v>50</v>
      </c>
      <c r="E87" s="11">
        <v>1340000</v>
      </c>
      <c r="F87" s="8"/>
      <c r="G87" s="12">
        <f>+F87*E87</f>
        <v>0</v>
      </c>
      <c r="H87" s="10">
        <v>17</v>
      </c>
      <c r="I87" s="12">
        <f>+H87*E87</f>
        <v>22780000</v>
      </c>
    </row>
    <row r="88" spans="2:9" ht="26.4" hidden="1" x14ac:dyDescent="0.25">
      <c r="B88" s="4"/>
      <c r="C88" s="13" t="s">
        <v>102</v>
      </c>
      <c r="D88" s="4" t="s">
        <v>50</v>
      </c>
      <c r="E88" s="11">
        <v>1600000</v>
      </c>
      <c r="F88" s="8"/>
      <c r="G88" s="12"/>
      <c r="H88" s="10"/>
      <c r="I88" s="12"/>
    </row>
    <row r="89" spans="2:9" x14ac:dyDescent="0.25">
      <c r="B89" s="4"/>
      <c r="C89" s="6" t="s">
        <v>103</v>
      </c>
      <c r="D89" s="4" t="s">
        <v>50</v>
      </c>
      <c r="E89" s="11">
        <v>1260000</v>
      </c>
      <c r="F89" s="8"/>
      <c r="G89" s="12">
        <f>+E89*F89</f>
        <v>0</v>
      </c>
      <c r="H89" s="10">
        <v>16</v>
      </c>
      <c r="I89" s="12">
        <f>+E89*H89</f>
        <v>20160000</v>
      </c>
    </row>
    <row r="90" spans="2:9" hidden="1" x14ac:dyDescent="0.25">
      <c r="B90" s="4"/>
      <c r="C90" s="6" t="s">
        <v>104</v>
      </c>
      <c r="D90" s="4"/>
      <c r="E90" s="7"/>
      <c r="F90" s="8"/>
      <c r="G90" s="12"/>
      <c r="H90" s="10"/>
      <c r="I90" s="12"/>
    </row>
    <row r="91" spans="2:9" hidden="1" x14ac:dyDescent="0.25">
      <c r="B91" s="4"/>
      <c r="C91" s="6" t="s">
        <v>105</v>
      </c>
      <c r="D91" s="4" t="s">
        <v>50</v>
      </c>
      <c r="E91" s="7">
        <v>10000</v>
      </c>
      <c r="F91" s="8"/>
      <c r="G91" s="12"/>
      <c r="H91" s="10"/>
      <c r="I91" s="12"/>
    </row>
    <row r="92" spans="2:9" hidden="1" x14ac:dyDescent="0.25">
      <c r="B92" s="4"/>
      <c r="C92" s="6" t="s">
        <v>106</v>
      </c>
      <c r="D92" s="4" t="s">
        <v>50</v>
      </c>
      <c r="E92" s="7">
        <v>6800</v>
      </c>
      <c r="F92" s="8"/>
      <c r="G92" s="7">
        <f>F92*E92</f>
        <v>0</v>
      </c>
      <c r="H92" s="10"/>
      <c r="I92" s="7">
        <f>H92*E92</f>
        <v>0</v>
      </c>
    </row>
    <row r="93" spans="2:9" x14ac:dyDescent="0.25">
      <c r="B93" s="18" t="s">
        <v>107</v>
      </c>
      <c r="C93" s="36" t="s">
        <v>108</v>
      </c>
      <c r="D93" s="21"/>
      <c r="E93" s="21"/>
      <c r="F93" s="35"/>
      <c r="G93" s="23">
        <f>SUM(G71:G92)</f>
        <v>1440000</v>
      </c>
      <c r="H93" s="28"/>
      <c r="I93" s="23">
        <f>SUM(I71:I92)</f>
        <v>60108000</v>
      </c>
    </row>
    <row r="94" spans="2:9" hidden="1" x14ac:dyDescent="0.25">
      <c r="B94" s="4"/>
      <c r="C94" s="6" t="s">
        <v>109</v>
      </c>
      <c r="D94" s="4"/>
      <c r="E94" s="4"/>
      <c r="F94" s="8"/>
      <c r="G94" s="4"/>
      <c r="H94" s="10"/>
      <c r="I94" s="4"/>
    </row>
    <row r="95" spans="2:9" x14ac:dyDescent="0.25">
      <c r="B95" s="4"/>
      <c r="C95" s="6" t="s">
        <v>110</v>
      </c>
      <c r="D95" s="4" t="s">
        <v>111</v>
      </c>
      <c r="E95" s="7">
        <v>380000</v>
      </c>
      <c r="F95" s="8"/>
      <c r="G95" s="7">
        <f>F95*E95</f>
        <v>0</v>
      </c>
      <c r="H95" s="10">
        <v>9</v>
      </c>
      <c r="I95" s="7">
        <f>H95*E95</f>
        <v>3420000</v>
      </c>
    </row>
    <row r="96" spans="2:9" hidden="1" x14ac:dyDescent="0.25">
      <c r="B96" s="4"/>
      <c r="C96" s="6" t="s">
        <v>112</v>
      </c>
      <c r="D96" s="4" t="s">
        <v>113</v>
      </c>
      <c r="E96" s="4"/>
      <c r="F96" s="4"/>
      <c r="G96" s="4"/>
      <c r="H96" s="8"/>
      <c r="I96" s="7"/>
    </row>
    <row r="97" spans="2:9" hidden="1" x14ac:dyDescent="0.25">
      <c r="B97" s="4"/>
      <c r="C97" s="6" t="s">
        <v>114</v>
      </c>
      <c r="D97" s="4"/>
      <c r="E97" s="4"/>
      <c r="F97" s="4"/>
      <c r="G97" s="4"/>
      <c r="H97" s="4"/>
      <c r="I97" s="15"/>
    </row>
    <row r="98" spans="2:9" x14ac:dyDescent="0.25">
      <c r="B98" s="21" t="s">
        <v>115</v>
      </c>
      <c r="C98" s="36" t="s">
        <v>116</v>
      </c>
      <c r="D98" s="21"/>
      <c r="E98" s="21"/>
      <c r="F98" s="21"/>
      <c r="G98" s="23"/>
      <c r="H98" s="21"/>
      <c r="I98" s="23">
        <f>SUM(I95:I96)</f>
        <v>3420000</v>
      </c>
    </row>
    <row r="99" spans="2:9" ht="16.5" customHeight="1" x14ac:dyDescent="0.25">
      <c r="B99" s="18" t="s">
        <v>117</v>
      </c>
      <c r="C99" s="24" t="s">
        <v>118</v>
      </c>
      <c r="D99" s="25"/>
      <c r="E99" s="25"/>
      <c r="F99" s="25"/>
      <c r="G99" s="23">
        <f>G98+G93</f>
        <v>1440000</v>
      </c>
      <c r="H99" s="21"/>
      <c r="I99" s="23">
        <f>I98+I93</f>
        <v>63528000</v>
      </c>
    </row>
    <row r="100" spans="2:9" ht="16.5" customHeight="1" x14ac:dyDescent="0.25">
      <c r="B100" s="18" t="s">
        <v>119</v>
      </c>
      <c r="C100" s="24" t="s">
        <v>120</v>
      </c>
      <c r="D100" s="25"/>
      <c r="E100" s="25"/>
      <c r="F100" s="25"/>
      <c r="G100" s="23">
        <f>G99+G70</f>
        <v>38719500</v>
      </c>
      <c r="H100" s="21"/>
      <c r="I100" s="23">
        <f>I99+I70</f>
        <v>304382200</v>
      </c>
    </row>
    <row r="101" spans="2:9" ht="16.5" customHeight="1" x14ac:dyDescent="0.25">
      <c r="B101" s="18" t="s">
        <v>121</v>
      </c>
      <c r="C101" s="24" t="s">
        <v>122</v>
      </c>
      <c r="D101" s="25"/>
      <c r="E101" s="25"/>
      <c r="F101" s="25"/>
      <c r="G101" s="23">
        <f>+G100/100*10</f>
        <v>3871950</v>
      </c>
      <c r="H101" s="21"/>
      <c r="I101" s="23">
        <f>+I100/100*10</f>
        <v>30438220</v>
      </c>
    </row>
    <row r="102" spans="2:9" ht="16.5" customHeight="1" x14ac:dyDescent="0.25">
      <c r="B102" s="18" t="s">
        <v>123</v>
      </c>
      <c r="C102" s="24" t="s">
        <v>124</v>
      </c>
      <c r="D102" s="25"/>
      <c r="E102" s="25"/>
      <c r="F102" s="25"/>
      <c r="G102" s="23">
        <f>G101+G100</f>
        <v>42591450</v>
      </c>
      <c r="H102" s="21"/>
      <c r="I102" s="23">
        <f>I101+I100</f>
        <v>334820420</v>
      </c>
    </row>
    <row r="103" spans="2:9" ht="16.5" customHeight="1" x14ac:dyDescent="0.25">
      <c r="B103" s="2"/>
      <c r="C103" s="16" t="s">
        <v>125</v>
      </c>
    </row>
    <row r="104" spans="2:9" ht="16.5" customHeight="1" x14ac:dyDescent="0.25">
      <c r="B104" s="2"/>
      <c r="C104" s="17" t="s">
        <v>126</v>
      </c>
      <c r="G104" s="1"/>
      <c r="H104" s="17" t="s">
        <v>127</v>
      </c>
      <c r="I104" s="17"/>
    </row>
    <row r="105" spans="2:9" ht="16.5" customHeight="1" x14ac:dyDescent="0.25">
      <c r="B105" s="2"/>
      <c r="C105" s="17" t="s">
        <v>128</v>
      </c>
      <c r="G105" s="1"/>
      <c r="H105" s="17" t="s">
        <v>129</v>
      </c>
      <c r="I105" s="17"/>
    </row>
    <row r="106" spans="2:9" ht="16.5" customHeight="1" x14ac:dyDescent="0.25">
      <c r="B106" s="2"/>
      <c r="C106" s="17" t="s">
        <v>130</v>
      </c>
      <c r="G106" s="1"/>
      <c r="H106" s="17" t="s">
        <v>131</v>
      </c>
      <c r="I106" s="17"/>
    </row>
    <row r="107" spans="2:9" ht="16.5" customHeight="1" x14ac:dyDescent="0.25">
      <c r="B107" s="2"/>
      <c r="C107" s="16" t="s">
        <v>132</v>
      </c>
      <c r="G107" s="38"/>
      <c r="I107" s="37"/>
    </row>
    <row r="108" spans="2:9" x14ac:dyDescent="0.25">
      <c r="B108" s="2"/>
      <c r="C108" s="17" t="s">
        <v>133</v>
      </c>
      <c r="G108" s="1"/>
      <c r="H108" s="41" t="s">
        <v>134</v>
      </c>
      <c r="I108" s="41"/>
    </row>
    <row r="109" spans="2:9" x14ac:dyDescent="0.25">
      <c r="B109" s="2"/>
      <c r="C109" s="16" t="s">
        <v>135</v>
      </c>
      <c r="G109" s="1"/>
    </row>
    <row r="110" spans="2:9" x14ac:dyDescent="0.25">
      <c r="B110" s="2"/>
      <c r="C110" s="17" t="s">
        <v>136</v>
      </c>
      <c r="G110" s="1"/>
      <c r="H110" s="41" t="s">
        <v>137</v>
      </c>
      <c r="I110" s="41"/>
    </row>
    <row r="111" spans="2:9" x14ac:dyDescent="0.25">
      <c r="B111" s="2"/>
      <c r="C111" s="17" t="s">
        <v>138</v>
      </c>
      <c r="G111" s="1"/>
      <c r="H111" s="41" t="s">
        <v>139</v>
      </c>
      <c r="I111" s="41"/>
    </row>
    <row r="112" spans="2:9" x14ac:dyDescent="0.25">
      <c r="B112" s="2"/>
    </row>
  </sheetData>
  <mergeCells count="16">
    <mergeCell ref="B9:I9"/>
    <mergeCell ref="B1:I1"/>
    <mergeCell ref="B2:I2"/>
    <mergeCell ref="B3:I3"/>
    <mergeCell ref="C5:I5"/>
    <mergeCell ref="C7:I7"/>
    <mergeCell ref="H108:I108"/>
    <mergeCell ref="H110:I110"/>
    <mergeCell ref="H111:I111"/>
    <mergeCell ref="B11:I11"/>
    <mergeCell ref="B12:B13"/>
    <mergeCell ref="C12:C13"/>
    <mergeCell ref="D12:D13"/>
    <mergeCell ref="E12:E13"/>
    <mergeCell ref="F12:G12"/>
    <mergeCell ref="H12:I12"/>
  </mergeCells>
  <pageMargins left="1.1811023622047245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testtest</dc:creator>
  <cp:lastModifiedBy>Mintores LLC</cp:lastModifiedBy>
  <cp:lastPrinted>2023-11-16T00:02:15Z</cp:lastPrinted>
  <dcterms:created xsi:type="dcterms:W3CDTF">2023-06-16T09:06:56Z</dcterms:created>
  <dcterms:modified xsi:type="dcterms:W3CDTF">2023-11-29T03:25:30Z</dcterms:modified>
</cp:coreProperties>
</file>