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voot shar - 50\Guitsetgel\2024\"/>
    </mc:Choice>
  </mc:AlternateContent>
  <bookViews>
    <workbookView xWindow="0" yWindow="0" windowWidth="28800" windowHeight="12315"/>
  </bookViews>
  <sheets>
    <sheet name="3-р сар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I82" i="1" s="1"/>
  <c r="G82" i="1"/>
  <c r="I81" i="1"/>
  <c r="G81" i="1"/>
  <c r="G83" i="1" s="1"/>
  <c r="I80" i="1"/>
  <c r="G80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I79" i="1" s="1"/>
  <c r="G59" i="1"/>
  <c r="G79" i="1" s="1"/>
  <c r="I57" i="1"/>
  <c r="G57" i="1"/>
  <c r="G58" i="1" s="1"/>
  <c r="I56" i="1"/>
  <c r="I58" i="1" s="1"/>
  <c r="G56" i="1"/>
  <c r="I53" i="1"/>
  <c r="G53" i="1"/>
  <c r="I52" i="1"/>
  <c r="G52" i="1"/>
  <c r="I51" i="1"/>
  <c r="G51" i="1"/>
  <c r="G54" i="1" s="1"/>
  <c r="I50" i="1"/>
  <c r="I54" i="1" s="1"/>
  <c r="G50" i="1"/>
  <c r="I48" i="1"/>
  <c r="G48" i="1"/>
  <c r="H47" i="1"/>
  <c r="I47" i="1" s="1"/>
  <c r="I49" i="1" s="1"/>
  <c r="G47" i="1"/>
  <c r="I46" i="1"/>
  <c r="G46" i="1"/>
  <c r="G49" i="1" s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G44" i="1" s="1"/>
  <c r="I29" i="1"/>
  <c r="I44" i="1" s="1"/>
  <c r="G29" i="1"/>
  <c r="I27" i="1"/>
  <c r="G27" i="1"/>
  <c r="G28" i="1" s="1"/>
  <c r="I26" i="1"/>
  <c r="G26" i="1"/>
  <c r="I25" i="1"/>
  <c r="G25" i="1"/>
  <c r="I24" i="1"/>
  <c r="I28" i="1" s="1"/>
  <c r="G24" i="1"/>
  <c r="I22" i="1"/>
  <c r="G22" i="1"/>
  <c r="I21" i="1"/>
  <c r="I23" i="1" s="1"/>
  <c r="I45" i="1" s="1"/>
  <c r="G21" i="1"/>
  <c r="I20" i="1"/>
  <c r="G20" i="1"/>
  <c r="I19" i="1"/>
  <c r="G19" i="1"/>
  <c r="I18" i="1"/>
  <c r="G18" i="1"/>
  <c r="I17" i="1"/>
  <c r="G17" i="1"/>
  <c r="I16" i="1"/>
  <c r="G16" i="1"/>
  <c r="G23" i="1" s="1"/>
  <c r="G15" i="1"/>
  <c r="I14" i="1"/>
  <c r="G14" i="1"/>
  <c r="H13" i="1"/>
  <c r="I13" i="1" s="1"/>
  <c r="I15" i="1" s="1"/>
  <c r="G13" i="1"/>
  <c r="I83" i="1" l="1"/>
  <c r="G45" i="1"/>
  <c r="G55" i="1" s="1"/>
  <c r="I55" i="1"/>
  <c r="I84" i="1"/>
  <c r="G84" i="1"/>
  <c r="I85" i="1" l="1"/>
  <c r="G85" i="1"/>
  <c r="G86" i="1" l="1"/>
  <c r="G88" i="1"/>
  <c r="I86" i="1"/>
  <c r="I88" i="1" s="1"/>
</calcChain>
</file>

<file path=xl/sharedStrings.xml><?xml version="1.0" encoding="utf-8"?>
<sst xmlns="http://schemas.openxmlformats.org/spreadsheetml/2006/main" count="182" uniqueCount="134">
  <si>
    <t>Уул уурхай, хүнд үйлдвэрийн сайдын 2022оны</t>
  </si>
  <si>
    <t>А/87  дугаар тушаалын 6 дугаар хавсралт</t>
  </si>
  <si>
    <t>УЛСЫН ТӨСВИЙН ХӨРӨНГӨӨР ГҮЙЦЭТГЭЖ БАЙГАА 1:50 000-НЫ ЗУРАГЛАЛ, ЕРӨНХИЙ ЭРЛИЙН АЖЛЫН 
''ОВООТ ШАР-50'' ТӨСЛИЙН АЖЛЫН ГҮЙЦЭТГЭЛ</t>
  </si>
  <si>
    <t>2024 оны 03 дугаар сарын 01-ээс 03 дугаар сарын 31-ний өдөр хүртэл</t>
  </si>
  <si>
    <t>Гэрээний дүн: 1 528 241 932 төгрөг</t>
  </si>
  <si>
    <t>д/д</t>
  </si>
  <si>
    <t>Ажлын нэр, төрөл</t>
  </si>
  <si>
    <t>Хэмжих нэгж</t>
  </si>
  <si>
    <t>Нэгжийн өртөг</t>
  </si>
  <si>
    <t>3-р сарын гүйцэтгэл</t>
  </si>
  <si>
    <t>Оны эхнээс гарсан гүйцэтгэл</t>
  </si>
  <si>
    <t>Тоо</t>
  </si>
  <si>
    <t>Дүн</t>
  </si>
  <si>
    <t>Төсөл, төсөв зохиолт</t>
  </si>
  <si>
    <t>х/ө</t>
  </si>
  <si>
    <t>Сансрын зургийн тайлал</t>
  </si>
  <si>
    <t>км2</t>
  </si>
  <si>
    <t>I</t>
  </si>
  <si>
    <t>Бэлтгэл ажлын дүн</t>
  </si>
  <si>
    <t xml:space="preserve">Геологийн зураглал </t>
  </si>
  <si>
    <t>Танилцах маршрут</t>
  </si>
  <si>
    <t>Шалган холбох маршрут</t>
  </si>
  <si>
    <t>т.км</t>
  </si>
  <si>
    <t>Эрлийн маршрут</t>
  </si>
  <si>
    <t>Шлихийн сорьцлолт</t>
  </si>
  <si>
    <t>ш</t>
  </si>
  <si>
    <t>Литогеохими геохимийн сорьцлолт</t>
  </si>
  <si>
    <t>Хоёрдогч геохимийн сорьцлолт</t>
  </si>
  <si>
    <t>II</t>
  </si>
  <si>
    <t>Зураглалын ажлын дүн</t>
  </si>
  <si>
    <t>Шурф нэвтрэлт II-IY</t>
  </si>
  <si>
    <t>т/м</t>
  </si>
  <si>
    <t>Суваг малталт</t>
  </si>
  <si>
    <t>м2</t>
  </si>
  <si>
    <t>Копуш малталт</t>
  </si>
  <si>
    <t>м3</t>
  </si>
  <si>
    <t>Уулын ажлын булалт</t>
  </si>
  <si>
    <t>III</t>
  </si>
  <si>
    <t xml:space="preserve">Уулын ажлын дүн </t>
  </si>
  <si>
    <t>Ховилон сорьцлолт</t>
  </si>
  <si>
    <t>Анхдагч геохими /зураглал/</t>
  </si>
  <si>
    <t>Анхдагч геохими /эрэл/</t>
  </si>
  <si>
    <t>Цэглэн сорьцлолт</t>
  </si>
  <si>
    <t>Үнэмлэхүй насны сорьцлолт</t>
  </si>
  <si>
    <t xml:space="preserve">Протолочек </t>
  </si>
  <si>
    <t>Шлиф</t>
  </si>
  <si>
    <t>Аншилф</t>
  </si>
  <si>
    <t>Силикат</t>
  </si>
  <si>
    <t>Усан дээж</t>
  </si>
  <si>
    <t>Фаун флор</t>
  </si>
  <si>
    <t>Шурфийн шлих</t>
  </si>
  <si>
    <t>сорьц</t>
  </si>
  <si>
    <t>Монолит (хүдрийн бус ашигт малтмал)</t>
  </si>
  <si>
    <t>кг</t>
  </si>
  <si>
    <t>Элс хайрга</t>
  </si>
  <si>
    <t>Угаалга</t>
  </si>
  <si>
    <t>IV</t>
  </si>
  <si>
    <t xml:space="preserve">Сорьцлолтын дүн </t>
  </si>
  <si>
    <t>V</t>
  </si>
  <si>
    <t>Хээрийн ажлын дүн  /II-IV/</t>
  </si>
  <si>
    <t>Томилолтын зардал</t>
  </si>
  <si>
    <t>Суурин боловсруулалт</t>
  </si>
  <si>
    <t>өдөр</t>
  </si>
  <si>
    <t>Багаж, тоног төхөөрөмж /Анги зохион байгуулалт/</t>
  </si>
  <si>
    <t>багц</t>
  </si>
  <si>
    <t>VI</t>
  </si>
  <si>
    <t>Үйлдвэрлэлийн тээвэр</t>
  </si>
  <si>
    <t>т/км</t>
  </si>
  <si>
    <t>Хүн тээвэр</t>
  </si>
  <si>
    <t>Ачаа тээвэр</t>
  </si>
  <si>
    <t>Ердийн хөсөг /морь/</t>
  </si>
  <si>
    <t>хоног</t>
  </si>
  <si>
    <t>VII</t>
  </si>
  <si>
    <t>Тээврийн дүн</t>
  </si>
  <si>
    <t>VIII</t>
  </si>
  <si>
    <t>ӨӨРИЙН ХҮЧНИЙ АЖЛЫН ДҮН /I+V+VI+VII/</t>
  </si>
  <si>
    <t>Геофизикийн Соронзон хайгуул</t>
  </si>
  <si>
    <t>Геофизикийн цахилгаан зүсэлт (Диполь-Диполь)</t>
  </si>
  <si>
    <t>IX</t>
  </si>
  <si>
    <t>Геофизикийн дүн</t>
  </si>
  <si>
    <t>Урсгал/хоёрдогч геохими /0.075мм -буталгаа/</t>
  </si>
  <si>
    <t>Анхдагч геохими /0.5кг-аас бага: 0.075 мм-буталгаа/</t>
  </si>
  <si>
    <t>2 кг-аас бага буталгаа</t>
  </si>
  <si>
    <t>5 кг хүртэлх буталгаа</t>
  </si>
  <si>
    <t>Эрдэсийн хураангүй шинжилгээ</t>
  </si>
  <si>
    <t>Эрдсийн дэлгэрэнгүй шинжилгээ</t>
  </si>
  <si>
    <t>ICP 20 элемент /геохими/</t>
  </si>
  <si>
    <t>Хими Аu -порбир</t>
  </si>
  <si>
    <t>ААС-Cu, Pb, Zn, Ag…</t>
  </si>
  <si>
    <t>ААС-Fe, Cr, Ni, Co</t>
  </si>
  <si>
    <t>ААС- Mo, W, Sn</t>
  </si>
  <si>
    <t>Силикат (исэл)</t>
  </si>
  <si>
    <t>Чулуулгийн физик механик шинж</t>
  </si>
  <si>
    <t xml:space="preserve">Петрографийн хураангуй </t>
  </si>
  <si>
    <t>Петрографийн бэлтгэл</t>
  </si>
  <si>
    <t xml:space="preserve">Минераграфийн хураангуй </t>
  </si>
  <si>
    <t>Минераграфийн бэлтгэл</t>
  </si>
  <si>
    <t>Усны бүрэн</t>
  </si>
  <si>
    <t>Палеонтологи</t>
  </si>
  <si>
    <t>Үнэмлэхүй нас</t>
  </si>
  <si>
    <t>X</t>
  </si>
  <si>
    <t>Лабораторийн ажлын дүн</t>
  </si>
  <si>
    <t>Байрзүйн зураг авах, зураг хэвлэх</t>
  </si>
  <si>
    <t>Авто тээврийн татвар</t>
  </si>
  <si>
    <t>жил</t>
  </si>
  <si>
    <t>Байрны түрээс</t>
  </si>
  <si>
    <t>сар</t>
  </si>
  <si>
    <t>XI</t>
  </si>
  <si>
    <t>Бусад ажлын дүн</t>
  </si>
  <si>
    <t>XII</t>
  </si>
  <si>
    <t>ГАДНЫ БАЙГУУЛЛАГЫН ДҮН /IX+X+XI/</t>
  </si>
  <si>
    <t>XIII</t>
  </si>
  <si>
    <t>НИЙТ АЖЛЫН ЦЭВЭР ДҮН /IX+XII/</t>
  </si>
  <si>
    <t>XIV</t>
  </si>
  <si>
    <t>НӨАТ /VIII-10%/</t>
  </si>
  <si>
    <t>XV</t>
  </si>
  <si>
    <t>МАГАДЛАШГҮЙ ЗАРДАЛ /VIII-2%/</t>
  </si>
  <si>
    <t>XVI</t>
  </si>
  <si>
    <t>НИЙТ АЖЛЫН ДҮН /XIII+XIV+XV/</t>
  </si>
  <si>
    <t xml:space="preserve">Гүйцэтгэгч: </t>
  </si>
  <si>
    <t xml:space="preserve"> "Эрдэст Даян уул" ХХК-ийн  гүйцэтгэх захирал</t>
  </si>
  <si>
    <t>/П.Лхагвадэмбэрэл/</t>
  </si>
  <si>
    <t xml:space="preserve"> "Овоот шар-50" Төслийн ахлагч</t>
  </si>
  <si>
    <t>/Ө.Амар/</t>
  </si>
  <si>
    <t xml:space="preserve"> "Эрдэст Даян уул" ХХК-ийн нягтлан бодогч</t>
  </si>
  <si>
    <t>/Ж.Отгонтуяа/</t>
  </si>
  <si>
    <t>Танилцсан:</t>
  </si>
  <si>
    <t>Үндэсний геологийн албаны дарга</t>
  </si>
  <si>
    <t>/Б.Мөнхтөр/</t>
  </si>
  <si>
    <t>Үндэсний геологийн албаны ГСХ-ийн дарга</t>
  </si>
  <si>
    <t>Хянасан:</t>
  </si>
  <si>
    <t>Үндэсний геологийн албаны ГСХ-ийн мэргэжилтэн</t>
  </si>
  <si>
    <t>Үндэсний геологийн албаны ТЗУХ-ийн мэргэжилтэн</t>
  </si>
  <si>
    <t>/  Т.Цэрэндулам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</si>
</sst>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/>
    </xf>
    <xf numFmtId="43" fontId="3" fillId="0" borderId="2" xfId="2" applyFont="1" applyFill="1" applyBorder="1" applyAlignment="1">
      <alignment horizontal="center" vertical="center"/>
    </xf>
    <xf numFmtId="3" fontId="3" fillId="0" borderId="2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3" fontId="3" fillId="0" borderId="2" xfId="2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199;&#1081;&#1094;&#1101;&#1090;&#1075;&#1101;&#1083;%20-2024%20&#1054;&#1074;&#1086;&#1086;&#1090;%20&#1096;&#1072;&#1088;-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vsralt 2"/>
      <sheetName val="1-р сар"/>
      <sheetName val="2-р сар"/>
      <sheetName val="3-р сар"/>
    </sheetNames>
    <sheetDataSet>
      <sheetData sheetId="0"/>
      <sheetData sheetId="1"/>
      <sheetData sheetId="2">
        <row r="13">
          <cell r="H13">
            <v>30</v>
          </cell>
        </row>
        <row r="47">
          <cell r="H47">
            <v>27.3</v>
          </cell>
        </row>
        <row r="84">
          <cell r="H84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1"/>
  <sheetViews>
    <sheetView tabSelected="1" topLeftCell="A70" workbookViewId="0">
      <selection activeCell="I12" sqref="I12"/>
    </sheetView>
  </sheetViews>
  <sheetFormatPr defaultRowHeight="14.25" x14ac:dyDescent="0.2"/>
  <cols>
    <col min="1" max="1" width="1.125" style="1" customWidth="1"/>
    <col min="2" max="2" width="4.75" style="1" customWidth="1"/>
    <col min="3" max="3" width="33.5" style="2" customWidth="1"/>
    <col min="4" max="4" width="9.75" style="1" customWidth="1"/>
    <col min="5" max="5" width="13" style="1" bestFit="1" customWidth="1"/>
    <col min="6" max="6" width="12.125" style="1" customWidth="1"/>
    <col min="7" max="7" width="16.625" style="1" customWidth="1"/>
    <col min="8" max="8" width="12.125" style="1" customWidth="1"/>
    <col min="9" max="9" width="16.625" style="1" customWidth="1"/>
    <col min="10" max="10" width="9" style="1"/>
    <col min="11" max="11" width="9.875" style="1" bestFit="1" customWidth="1"/>
    <col min="12" max="16384" width="9" style="1"/>
  </cols>
  <sheetData>
    <row r="1" spans="2:9" x14ac:dyDescent="0.2">
      <c r="I1" s="3" t="s">
        <v>0</v>
      </c>
    </row>
    <row r="2" spans="2:9" x14ac:dyDescent="0.2">
      <c r="I2" s="3" t="s">
        <v>1</v>
      </c>
    </row>
    <row r="4" spans="2:9" x14ac:dyDescent="0.2">
      <c r="B4" s="33" t="s">
        <v>2</v>
      </c>
      <c r="C4" s="33"/>
      <c r="D4" s="33"/>
      <c r="E4" s="33"/>
      <c r="F4" s="33"/>
      <c r="G4" s="33"/>
      <c r="H4" s="33"/>
      <c r="I4" s="33"/>
    </row>
    <row r="5" spans="2:9" x14ac:dyDescent="0.2">
      <c r="B5" s="4"/>
      <c r="C5" s="4"/>
      <c r="D5" s="4"/>
      <c r="E5" s="4"/>
      <c r="F5" s="4"/>
      <c r="G5" s="4"/>
    </row>
    <row r="6" spans="2:9" ht="15" x14ac:dyDescent="0.2">
      <c r="B6" s="34" t="s">
        <v>3</v>
      </c>
      <c r="C6" s="34"/>
      <c r="D6" s="34"/>
      <c r="E6" s="34"/>
      <c r="F6" s="34"/>
      <c r="G6" s="34"/>
      <c r="H6" s="34"/>
      <c r="I6" s="34"/>
    </row>
    <row r="7" spans="2:9" ht="15" x14ac:dyDescent="0.2">
      <c r="B7" s="5"/>
      <c r="C7" s="5"/>
      <c r="D7" s="5"/>
      <c r="E7" s="5"/>
      <c r="F7" s="5"/>
      <c r="G7" s="5"/>
    </row>
    <row r="8" spans="2:9" x14ac:dyDescent="0.2">
      <c r="B8" s="6"/>
      <c r="C8" s="7"/>
      <c r="D8" s="6"/>
      <c r="E8" s="6"/>
      <c r="F8" s="6"/>
      <c r="I8" s="3" t="s">
        <v>4</v>
      </c>
    </row>
    <row r="9" spans="2:9" x14ac:dyDescent="0.2">
      <c r="B9" s="6"/>
      <c r="C9" s="7"/>
      <c r="D9" s="6"/>
      <c r="E9" s="6"/>
      <c r="F9" s="6"/>
      <c r="G9" s="3"/>
    </row>
    <row r="10" spans="2:9" x14ac:dyDescent="0.2">
      <c r="B10" s="35" t="s">
        <v>5</v>
      </c>
      <c r="C10" s="37" t="s">
        <v>6</v>
      </c>
      <c r="D10" s="37" t="s">
        <v>7</v>
      </c>
      <c r="E10" s="37" t="s">
        <v>8</v>
      </c>
      <c r="F10" s="39" t="s">
        <v>9</v>
      </c>
      <c r="G10" s="39"/>
      <c r="H10" s="39" t="s">
        <v>10</v>
      </c>
      <c r="I10" s="39"/>
    </row>
    <row r="11" spans="2:9" x14ac:dyDescent="0.2">
      <c r="B11" s="36"/>
      <c r="C11" s="38"/>
      <c r="D11" s="38"/>
      <c r="E11" s="38"/>
      <c r="F11" s="8" t="s">
        <v>11</v>
      </c>
      <c r="G11" s="9" t="s">
        <v>12</v>
      </c>
      <c r="H11" s="8" t="s">
        <v>11</v>
      </c>
      <c r="I11" s="9" t="s">
        <v>12</v>
      </c>
    </row>
    <row r="12" spans="2:9" x14ac:dyDescent="0.2">
      <c r="B12" s="10">
        <v>0</v>
      </c>
      <c r="C12" s="8">
        <v>1</v>
      </c>
      <c r="D12" s="8">
        <v>2</v>
      </c>
      <c r="E12" s="8">
        <v>3</v>
      </c>
      <c r="F12" s="8">
        <v>4</v>
      </c>
      <c r="G12" s="8">
        <v>5</v>
      </c>
      <c r="H12" s="8">
        <v>6</v>
      </c>
      <c r="I12" s="8">
        <v>7</v>
      </c>
    </row>
    <row r="13" spans="2:9" x14ac:dyDescent="0.2">
      <c r="B13" s="10"/>
      <c r="C13" s="11" t="s">
        <v>13</v>
      </c>
      <c r="D13" s="10" t="s">
        <v>14</v>
      </c>
      <c r="E13" s="12">
        <v>45625</v>
      </c>
      <c r="F13" s="13"/>
      <c r="G13" s="12">
        <f>F13*E13</f>
        <v>0</v>
      </c>
      <c r="H13" s="13">
        <f>+F13+'[1]2-р сар'!H13</f>
        <v>30</v>
      </c>
      <c r="I13" s="12">
        <f>H13*E13</f>
        <v>1368750</v>
      </c>
    </row>
    <row r="14" spans="2:9" x14ac:dyDescent="0.2">
      <c r="B14" s="10"/>
      <c r="C14" s="11" t="s">
        <v>15</v>
      </c>
      <c r="D14" s="10" t="s">
        <v>16</v>
      </c>
      <c r="E14" s="12">
        <v>7400</v>
      </c>
      <c r="F14" s="13"/>
      <c r="G14" s="12">
        <f>F14*E14</f>
        <v>0</v>
      </c>
      <c r="H14" s="13"/>
      <c r="I14" s="12">
        <f>H14*E14</f>
        <v>0</v>
      </c>
    </row>
    <row r="15" spans="2:9" ht="15" x14ac:dyDescent="0.2">
      <c r="B15" s="14" t="s">
        <v>17</v>
      </c>
      <c r="C15" s="15" t="s">
        <v>18</v>
      </c>
      <c r="D15" s="14"/>
      <c r="E15" s="16"/>
      <c r="F15" s="10"/>
      <c r="G15" s="17">
        <f>SUM(G13:G14)</f>
        <v>0</v>
      </c>
      <c r="H15" s="10"/>
      <c r="I15" s="17">
        <f>SUM(I13:I14)</f>
        <v>1368750</v>
      </c>
    </row>
    <row r="16" spans="2:9" x14ac:dyDescent="0.2">
      <c r="B16" s="10"/>
      <c r="C16" s="11" t="s">
        <v>19</v>
      </c>
      <c r="D16" s="10" t="s">
        <v>16</v>
      </c>
      <c r="E16" s="18">
        <v>53956.896549999998</v>
      </c>
      <c r="F16" s="13"/>
      <c r="G16" s="12">
        <f t="shared" ref="G16:G22" si="0">F16*E16</f>
        <v>0</v>
      </c>
      <c r="H16" s="13"/>
      <c r="I16" s="12">
        <f>H16*E16</f>
        <v>0</v>
      </c>
    </row>
    <row r="17" spans="2:9" x14ac:dyDescent="0.2">
      <c r="B17" s="10"/>
      <c r="C17" s="11" t="s">
        <v>20</v>
      </c>
      <c r="D17" s="10" t="s">
        <v>14</v>
      </c>
      <c r="E17" s="19">
        <v>15686.274509803921</v>
      </c>
      <c r="F17" s="13"/>
      <c r="G17" s="12">
        <f t="shared" si="0"/>
        <v>0</v>
      </c>
      <c r="H17" s="13"/>
      <c r="I17" s="12">
        <f t="shared" ref="I17:I22" si="1">H17*E17</f>
        <v>0</v>
      </c>
    </row>
    <row r="18" spans="2:9" x14ac:dyDescent="0.2">
      <c r="B18" s="10"/>
      <c r="C18" s="11" t="s">
        <v>21</v>
      </c>
      <c r="D18" s="10" t="s">
        <v>22</v>
      </c>
      <c r="E18" s="18">
        <v>53333.333299999998</v>
      </c>
      <c r="F18" s="13"/>
      <c r="G18" s="12">
        <f t="shared" si="0"/>
        <v>0</v>
      </c>
      <c r="H18" s="13"/>
      <c r="I18" s="12">
        <f t="shared" si="1"/>
        <v>0</v>
      </c>
    </row>
    <row r="19" spans="2:9" x14ac:dyDescent="0.2">
      <c r="B19" s="10"/>
      <c r="C19" s="11" t="s">
        <v>23</v>
      </c>
      <c r="D19" s="10" t="s">
        <v>22</v>
      </c>
      <c r="E19" s="18">
        <v>31011.904761904763</v>
      </c>
      <c r="F19" s="13"/>
      <c r="G19" s="12">
        <f t="shared" si="0"/>
        <v>0</v>
      </c>
      <c r="H19" s="13"/>
      <c r="I19" s="12">
        <f t="shared" si="1"/>
        <v>0</v>
      </c>
    </row>
    <row r="20" spans="2:9" x14ac:dyDescent="0.2">
      <c r="B20" s="10"/>
      <c r="C20" s="11" t="s">
        <v>24</v>
      </c>
      <c r="D20" s="10" t="s">
        <v>25</v>
      </c>
      <c r="E20" s="18">
        <v>3188.6904761904761</v>
      </c>
      <c r="F20" s="13"/>
      <c r="G20" s="12">
        <f t="shared" si="0"/>
        <v>0</v>
      </c>
      <c r="H20" s="13"/>
      <c r="I20" s="12">
        <f t="shared" si="1"/>
        <v>0</v>
      </c>
    </row>
    <row r="21" spans="2:9" x14ac:dyDescent="0.2">
      <c r="B21" s="10"/>
      <c r="C21" s="11" t="s">
        <v>26</v>
      </c>
      <c r="D21" s="10" t="s">
        <v>25</v>
      </c>
      <c r="E21" s="18">
        <v>2585.1190476190473</v>
      </c>
      <c r="F21" s="13"/>
      <c r="G21" s="12">
        <f t="shared" si="0"/>
        <v>0</v>
      </c>
      <c r="H21" s="13"/>
      <c r="I21" s="12">
        <f t="shared" si="1"/>
        <v>0</v>
      </c>
    </row>
    <row r="22" spans="2:9" x14ac:dyDescent="0.2">
      <c r="B22" s="10"/>
      <c r="C22" s="11" t="s">
        <v>27</v>
      </c>
      <c r="D22" s="10" t="s">
        <v>25</v>
      </c>
      <c r="E22" s="18">
        <v>4711.0426929392397</v>
      </c>
      <c r="F22" s="13"/>
      <c r="G22" s="12">
        <f t="shared" si="0"/>
        <v>0</v>
      </c>
      <c r="H22" s="13"/>
      <c r="I22" s="12">
        <f t="shared" si="1"/>
        <v>0</v>
      </c>
    </row>
    <row r="23" spans="2:9" ht="15" x14ac:dyDescent="0.2">
      <c r="B23" s="14" t="s">
        <v>28</v>
      </c>
      <c r="C23" s="15" t="s">
        <v>29</v>
      </c>
      <c r="D23" s="14"/>
      <c r="E23" s="16"/>
      <c r="F23" s="10"/>
      <c r="G23" s="17">
        <f>SUM(G16:G22)</f>
        <v>0</v>
      </c>
      <c r="H23" s="10"/>
      <c r="I23" s="17">
        <f>SUM(I16:I22)</f>
        <v>0</v>
      </c>
    </row>
    <row r="24" spans="2:9" x14ac:dyDescent="0.2">
      <c r="B24" s="10"/>
      <c r="C24" s="11" t="s">
        <v>30</v>
      </c>
      <c r="D24" s="20" t="s">
        <v>31</v>
      </c>
      <c r="E24" s="21">
        <v>79800</v>
      </c>
      <c r="F24" s="12"/>
      <c r="G24" s="12">
        <f>F24*E24</f>
        <v>0</v>
      </c>
      <c r="H24" s="12"/>
      <c r="I24" s="12">
        <f t="shared" ref="I24:I27" si="2">H24*E24</f>
        <v>0</v>
      </c>
    </row>
    <row r="25" spans="2:9" x14ac:dyDescent="0.2">
      <c r="B25" s="10"/>
      <c r="C25" s="11" t="s">
        <v>32</v>
      </c>
      <c r="D25" s="20" t="s">
        <v>33</v>
      </c>
      <c r="E25" s="21">
        <v>30130</v>
      </c>
      <c r="F25" s="12"/>
      <c r="G25" s="12">
        <f>F25*E25</f>
        <v>0</v>
      </c>
      <c r="H25" s="12"/>
      <c r="I25" s="12">
        <f t="shared" si="2"/>
        <v>0</v>
      </c>
    </row>
    <row r="26" spans="2:9" x14ac:dyDescent="0.2">
      <c r="B26" s="10"/>
      <c r="C26" s="11" t="s">
        <v>34</v>
      </c>
      <c r="D26" s="20" t="s">
        <v>35</v>
      </c>
      <c r="E26" s="21">
        <v>1200</v>
      </c>
      <c r="F26" s="12"/>
      <c r="G26" s="12">
        <f>F26*E26</f>
        <v>0</v>
      </c>
      <c r="H26" s="12"/>
      <c r="I26" s="12">
        <f t="shared" si="2"/>
        <v>0</v>
      </c>
    </row>
    <row r="27" spans="2:9" x14ac:dyDescent="0.2">
      <c r="B27" s="10"/>
      <c r="C27" s="11" t="s">
        <v>36</v>
      </c>
      <c r="D27" s="20" t="s">
        <v>35</v>
      </c>
      <c r="E27" s="21">
        <v>2300</v>
      </c>
      <c r="F27" s="12"/>
      <c r="G27" s="12">
        <f>F27*E27</f>
        <v>0</v>
      </c>
      <c r="H27" s="12"/>
      <c r="I27" s="12">
        <f t="shared" si="2"/>
        <v>0</v>
      </c>
    </row>
    <row r="28" spans="2:9" ht="15" x14ac:dyDescent="0.2">
      <c r="B28" s="14" t="s">
        <v>37</v>
      </c>
      <c r="C28" s="15" t="s">
        <v>38</v>
      </c>
      <c r="D28" s="14"/>
      <c r="E28" s="16"/>
      <c r="F28" s="10"/>
      <c r="G28" s="17">
        <f>SUM(G24:G27)</f>
        <v>0</v>
      </c>
      <c r="H28" s="10"/>
      <c r="I28" s="17">
        <f>SUM(I24:I27)</f>
        <v>0</v>
      </c>
    </row>
    <row r="29" spans="2:9" x14ac:dyDescent="0.2">
      <c r="B29" s="10"/>
      <c r="C29" s="11" t="s">
        <v>39</v>
      </c>
      <c r="D29" s="20" t="s">
        <v>25</v>
      </c>
      <c r="E29" s="21">
        <v>10500</v>
      </c>
      <c r="F29" s="13"/>
      <c r="G29" s="12">
        <f t="shared" ref="G29:G43" si="3">F29*E29</f>
        <v>0</v>
      </c>
      <c r="H29" s="13"/>
      <c r="I29" s="12">
        <f t="shared" ref="I29:I43" si="4">H29*E29</f>
        <v>0</v>
      </c>
    </row>
    <row r="30" spans="2:9" x14ac:dyDescent="0.2">
      <c r="B30" s="10"/>
      <c r="C30" s="11" t="s">
        <v>40</v>
      </c>
      <c r="D30" s="20" t="s">
        <v>25</v>
      </c>
      <c r="E30" s="21">
        <v>9021</v>
      </c>
      <c r="F30" s="13"/>
      <c r="G30" s="12">
        <f t="shared" si="3"/>
        <v>0</v>
      </c>
      <c r="H30" s="13"/>
      <c r="I30" s="12">
        <f t="shared" si="4"/>
        <v>0</v>
      </c>
    </row>
    <row r="31" spans="2:9" x14ac:dyDescent="0.2">
      <c r="B31" s="10"/>
      <c r="C31" s="11" t="s">
        <v>41</v>
      </c>
      <c r="D31" s="20" t="s">
        <v>25</v>
      </c>
      <c r="E31" s="22">
        <v>9021.1412151067325</v>
      </c>
      <c r="F31" s="13"/>
      <c r="G31" s="12">
        <f t="shared" si="3"/>
        <v>0</v>
      </c>
      <c r="H31" s="13"/>
      <c r="I31" s="12">
        <f t="shared" si="4"/>
        <v>0</v>
      </c>
    </row>
    <row r="32" spans="2:9" x14ac:dyDescent="0.2">
      <c r="B32" s="10"/>
      <c r="C32" s="11" t="s">
        <v>42</v>
      </c>
      <c r="D32" s="20" t="s">
        <v>25</v>
      </c>
      <c r="E32" s="22">
        <v>8201.7138752052542</v>
      </c>
      <c r="F32" s="13"/>
      <c r="G32" s="12">
        <f t="shared" si="3"/>
        <v>0</v>
      </c>
      <c r="H32" s="13"/>
      <c r="I32" s="12">
        <f t="shared" si="4"/>
        <v>0</v>
      </c>
    </row>
    <row r="33" spans="2:13" x14ac:dyDescent="0.2">
      <c r="B33" s="10"/>
      <c r="C33" s="11" t="s">
        <v>43</v>
      </c>
      <c r="D33" s="20" t="s">
        <v>25</v>
      </c>
      <c r="E33" s="21">
        <v>11500</v>
      </c>
      <c r="F33" s="13"/>
      <c r="G33" s="12">
        <f t="shared" si="3"/>
        <v>0</v>
      </c>
      <c r="H33" s="13"/>
      <c r="I33" s="12">
        <f t="shared" si="4"/>
        <v>0</v>
      </c>
    </row>
    <row r="34" spans="2:13" x14ac:dyDescent="0.2">
      <c r="B34" s="10"/>
      <c r="C34" s="11" t="s">
        <v>44</v>
      </c>
      <c r="D34" s="10" t="s">
        <v>25</v>
      </c>
      <c r="E34" s="18">
        <v>11681.547619047618</v>
      </c>
      <c r="F34" s="13"/>
      <c r="G34" s="12">
        <f t="shared" si="3"/>
        <v>0</v>
      </c>
      <c r="H34" s="13"/>
      <c r="I34" s="12">
        <f t="shared" si="4"/>
        <v>0</v>
      </c>
    </row>
    <row r="35" spans="2:13" x14ac:dyDescent="0.2">
      <c r="B35" s="10"/>
      <c r="C35" s="11" t="s">
        <v>45</v>
      </c>
      <c r="D35" s="20" t="s">
        <v>25</v>
      </c>
      <c r="E35" s="21">
        <v>500</v>
      </c>
      <c r="F35" s="13"/>
      <c r="G35" s="12">
        <f t="shared" si="3"/>
        <v>0</v>
      </c>
      <c r="H35" s="13"/>
      <c r="I35" s="12">
        <f t="shared" si="4"/>
        <v>0</v>
      </c>
    </row>
    <row r="36" spans="2:13" x14ac:dyDescent="0.2">
      <c r="B36" s="10"/>
      <c r="C36" s="11" t="s">
        <v>46</v>
      </c>
      <c r="D36" s="20" t="s">
        <v>25</v>
      </c>
      <c r="E36" s="21">
        <v>500</v>
      </c>
      <c r="F36" s="13"/>
      <c r="G36" s="12">
        <f t="shared" si="3"/>
        <v>0</v>
      </c>
      <c r="H36" s="13"/>
      <c r="I36" s="12">
        <f t="shared" si="4"/>
        <v>0</v>
      </c>
    </row>
    <row r="37" spans="2:13" x14ac:dyDescent="0.2">
      <c r="B37" s="10"/>
      <c r="C37" s="11" t="s">
        <v>47</v>
      </c>
      <c r="D37" s="20" t="s">
        <v>25</v>
      </c>
      <c r="E37" s="21">
        <v>8202</v>
      </c>
      <c r="F37" s="13"/>
      <c r="G37" s="12">
        <f t="shared" si="3"/>
        <v>0</v>
      </c>
      <c r="H37" s="13"/>
      <c r="I37" s="12">
        <f t="shared" si="4"/>
        <v>0</v>
      </c>
    </row>
    <row r="38" spans="2:13" x14ac:dyDescent="0.2">
      <c r="B38" s="10"/>
      <c r="C38" s="11" t="s">
        <v>48</v>
      </c>
      <c r="D38" s="20" t="s">
        <v>25</v>
      </c>
      <c r="E38" s="21">
        <v>12000</v>
      </c>
      <c r="F38" s="13"/>
      <c r="G38" s="12">
        <f t="shared" si="3"/>
        <v>0</v>
      </c>
      <c r="H38" s="13"/>
      <c r="I38" s="12">
        <f t="shared" si="4"/>
        <v>0</v>
      </c>
    </row>
    <row r="39" spans="2:13" x14ac:dyDescent="0.2">
      <c r="B39" s="10"/>
      <c r="C39" s="11" t="s">
        <v>49</v>
      </c>
      <c r="D39" s="20" t="s">
        <v>25</v>
      </c>
      <c r="E39" s="21">
        <v>5500</v>
      </c>
      <c r="F39" s="13"/>
      <c r="G39" s="12">
        <f t="shared" si="3"/>
        <v>0</v>
      </c>
      <c r="H39" s="13"/>
      <c r="I39" s="12">
        <f t="shared" si="4"/>
        <v>0</v>
      </c>
    </row>
    <row r="40" spans="2:13" x14ac:dyDescent="0.2">
      <c r="B40" s="10"/>
      <c r="C40" s="11" t="s">
        <v>50</v>
      </c>
      <c r="D40" s="12" t="s">
        <v>51</v>
      </c>
      <c r="E40" s="18">
        <v>3466.6666666666665</v>
      </c>
      <c r="F40" s="13"/>
      <c r="G40" s="12">
        <f t="shared" si="3"/>
        <v>0</v>
      </c>
      <c r="H40" s="13"/>
      <c r="I40" s="12">
        <f t="shared" si="4"/>
        <v>0</v>
      </c>
    </row>
    <row r="41" spans="2:13" ht="15.75" customHeight="1" x14ac:dyDescent="0.2">
      <c r="B41" s="10"/>
      <c r="C41" s="11" t="s">
        <v>52</v>
      </c>
      <c r="D41" s="12" t="s">
        <v>53</v>
      </c>
      <c r="E41" s="12">
        <v>25000</v>
      </c>
      <c r="F41" s="13"/>
      <c r="G41" s="12">
        <f t="shared" si="3"/>
        <v>0</v>
      </c>
      <c r="H41" s="13"/>
      <c r="I41" s="12">
        <f t="shared" si="4"/>
        <v>0</v>
      </c>
    </row>
    <row r="42" spans="2:13" x14ac:dyDescent="0.2">
      <c r="B42" s="10"/>
      <c r="C42" s="11" t="s">
        <v>54</v>
      </c>
      <c r="D42" s="12" t="s">
        <v>35</v>
      </c>
      <c r="E42" s="12">
        <v>86966</v>
      </c>
      <c r="F42" s="13"/>
      <c r="G42" s="12">
        <f t="shared" si="3"/>
        <v>0</v>
      </c>
      <c r="H42" s="13"/>
      <c r="I42" s="12">
        <f t="shared" si="4"/>
        <v>0</v>
      </c>
    </row>
    <row r="43" spans="2:13" x14ac:dyDescent="0.2">
      <c r="B43" s="10"/>
      <c r="C43" s="11" t="s">
        <v>55</v>
      </c>
      <c r="D43" s="10" t="s">
        <v>25</v>
      </c>
      <c r="E43" s="12">
        <v>3000</v>
      </c>
      <c r="F43" s="13"/>
      <c r="G43" s="12">
        <f t="shared" si="3"/>
        <v>0</v>
      </c>
      <c r="H43" s="13"/>
      <c r="I43" s="12">
        <f t="shared" si="4"/>
        <v>0</v>
      </c>
    </row>
    <row r="44" spans="2:13" ht="15" x14ac:dyDescent="0.2">
      <c r="B44" s="14" t="s">
        <v>56</v>
      </c>
      <c r="C44" s="15" t="s">
        <v>57</v>
      </c>
      <c r="D44" s="14"/>
      <c r="E44" s="16"/>
      <c r="F44" s="10"/>
      <c r="G44" s="17">
        <f>SUM(G29:G43)</f>
        <v>0</v>
      </c>
      <c r="H44" s="10"/>
      <c r="I44" s="17">
        <f>SUM(I29:I43)</f>
        <v>0</v>
      </c>
    </row>
    <row r="45" spans="2:13" ht="15" x14ac:dyDescent="0.2">
      <c r="B45" s="14" t="s">
        <v>58</v>
      </c>
      <c r="C45" s="15" t="s">
        <v>59</v>
      </c>
      <c r="D45" s="14"/>
      <c r="E45" s="16"/>
      <c r="F45" s="10"/>
      <c r="G45" s="17">
        <f>+G23+G44+G28</f>
        <v>0</v>
      </c>
      <c r="H45" s="10"/>
      <c r="I45" s="17">
        <f>+I23+I44+I28</f>
        <v>0</v>
      </c>
    </row>
    <row r="46" spans="2:13" x14ac:dyDescent="0.2">
      <c r="B46" s="10"/>
      <c r="C46" s="11" t="s">
        <v>60</v>
      </c>
      <c r="D46" s="20" t="s">
        <v>14</v>
      </c>
      <c r="E46" s="21">
        <v>10440</v>
      </c>
      <c r="F46" s="13"/>
      <c r="G46" s="12">
        <f>F46*E46</f>
        <v>0</v>
      </c>
      <c r="H46" s="13"/>
      <c r="I46" s="12">
        <f t="shared" ref="I46:I48" si="5">H46*E46</f>
        <v>0</v>
      </c>
    </row>
    <row r="47" spans="2:13" x14ac:dyDescent="0.2">
      <c r="B47" s="10"/>
      <c r="C47" s="23" t="s">
        <v>61</v>
      </c>
      <c r="D47" s="20" t="s">
        <v>62</v>
      </c>
      <c r="E47" s="22">
        <v>1248666.666</v>
      </c>
      <c r="F47" s="13">
        <v>9.8000000000000007</v>
      </c>
      <c r="G47" s="12">
        <f>F47*E47</f>
        <v>12236933.3268</v>
      </c>
      <c r="H47" s="13">
        <f>+'[1]2-р сар'!H47+'3-р сар'!F47</f>
        <v>37.1</v>
      </c>
      <c r="I47" s="12">
        <f t="shared" si="5"/>
        <v>46325533.308600001</v>
      </c>
      <c r="M47" s="24"/>
    </row>
    <row r="48" spans="2:13" ht="28.5" x14ac:dyDescent="0.2">
      <c r="B48" s="10"/>
      <c r="C48" s="11" t="s">
        <v>63</v>
      </c>
      <c r="D48" s="20" t="s">
        <v>64</v>
      </c>
      <c r="E48" s="21">
        <v>1500000</v>
      </c>
      <c r="F48" s="13"/>
      <c r="G48" s="12">
        <f>F48*E48</f>
        <v>0</v>
      </c>
      <c r="H48" s="13"/>
      <c r="I48" s="12">
        <f t="shared" si="5"/>
        <v>0</v>
      </c>
    </row>
    <row r="49" spans="2:9" ht="15" x14ac:dyDescent="0.2">
      <c r="B49" s="14" t="s">
        <v>65</v>
      </c>
      <c r="C49" s="15" t="s">
        <v>12</v>
      </c>
      <c r="D49" s="25"/>
      <c r="E49" s="17"/>
      <c r="F49" s="10"/>
      <c r="G49" s="17">
        <f>SUM(G46:G48)</f>
        <v>12236933.3268</v>
      </c>
      <c r="H49" s="10"/>
      <c r="I49" s="17">
        <f>SUM(I46:I48)</f>
        <v>46325533.308600001</v>
      </c>
    </row>
    <row r="50" spans="2:9" x14ac:dyDescent="0.2">
      <c r="B50" s="10"/>
      <c r="C50" s="11" t="s">
        <v>66</v>
      </c>
      <c r="D50" s="10" t="s">
        <v>67</v>
      </c>
      <c r="E50" s="12">
        <v>630</v>
      </c>
      <c r="F50" s="13"/>
      <c r="G50" s="12">
        <f>F50*E50</f>
        <v>0</v>
      </c>
      <c r="H50" s="13"/>
      <c r="I50" s="12">
        <f t="shared" ref="I50:I53" si="6">H50*E50</f>
        <v>0</v>
      </c>
    </row>
    <row r="51" spans="2:9" x14ac:dyDescent="0.2">
      <c r="B51" s="10"/>
      <c r="C51" s="11" t="s">
        <v>68</v>
      </c>
      <c r="D51" s="10" t="s">
        <v>67</v>
      </c>
      <c r="E51" s="12">
        <v>630</v>
      </c>
      <c r="F51" s="13"/>
      <c r="G51" s="12">
        <f>F51*E51</f>
        <v>0</v>
      </c>
      <c r="H51" s="13"/>
      <c r="I51" s="12">
        <f t="shared" si="6"/>
        <v>0</v>
      </c>
    </row>
    <row r="52" spans="2:9" x14ac:dyDescent="0.2">
      <c r="B52" s="10"/>
      <c r="C52" s="11" t="s">
        <v>69</v>
      </c>
      <c r="D52" s="10" t="s">
        <v>67</v>
      </c>
      <c r="E52" s="12">
        <v>750</v>
      </c>
      <c r="F52" s="13"/>
      <c r="G52" s="12">
        <f>F52*E52</f>
        <v>0</v>
      </c>
      <c r="H52" s="13"/>
      <c r="I52" s="12">
        <f t="shared" si="6"/>
        <v>0</v>
      </c>
    </row>
    <row r="53" spans="2:9" x14ac:dyDescent="0.2">
      <c r="B53" s="10"/>
      <c r="C53" s="11" t="s">
        <v>70</v>
      </c>
      <c r="D53" s="20" t="s">
        <v>71</v>
      </c>
      <c r="E53" s="21">
        <v>160000</v>
      </c>
      <c r="F53" s="13"/>
      <c r="G53" s="12">
        <f>F53*E53</f>
        <v>0</v>
      </c>
      <c r="H53" s="13"/>
      <c r="I53" s="12">
        <f t="shared" si="6"/>
        <v>0</v>
      </c>
    </row>
    <row r="54" spans="2:9" ht="15" x14ac:dyDescent="0.2">
      <c r="B54" s="14" t="s">
        <v>72</v>
      </c>
      <c r="C54" s="15" t="s">
        <v>73</v>
      </c>
      <c r="D54" s="14"/>
      <c r="E54" s="17"/>
      <c r="F54" s="10"/>
      <c r="G54" s="17">
        <f>SUM(G50:G53)</f>
        <v>0</v>
      </c>
      <c r="H54" s="10"/>
      <c r="I54" s="17">
        <f>SUM(I50:I53)</f>
        <v>0</v>
      </c>
    </row>
    <row r="55" spans="2:9" ht="30" x14ac:dyDescent="0.2">
      <c r="B55" s="14" t="s">
        <v>74</v>
      </c>
      <c r="C55" s="15" t="s">
        <v>75</v>
      </c>
      <c r="D55" s="14"/>
      <c r="E55" s="17"/>
      <c r="F55" s="10"/>
      <c r="G55" s="17">
        <f>+G45+G49+G54+G15</f>
        <v>12236933.3268</v>
      </c>
      <c r="H55" s="10"/>
      <c r="I55" s="17">
        <f>+I45+I49+I54+I15</f>
        <v>47694283.308600001</v>
      </c>
    </row>
    <row r="56" spans="2:9" x14ac:dyDescent="0.2">
      <c r="B56" s="10"/>
      <c r="C56" s="11" t="s">
        <v>76</v>
      </c>
      <c r="D56" s="12" t="s">
        <v>67</v>
      </c>
      <c r="E56" s="12">
        <v>50000</v>
      </c>
      <c r="F56" s="13"/>
      <c r="G56" s="12">
        <f>F56*E56</f>
        <v>0</v>
      </c>
      <c r="H56" s="13"/>
      <c r="I56" s="12">
        <f t="shared" ref="I56:I57" si="7">H56*E56</f>
        <v>0</v>
      </c>
    </row>
    <row r="57" spans="2:9" ht="28.5" x14ac:dyDescent="0.2">
      <c r="B57" s="10"/>
      <c r="C57" s="11" t="s">
        <v>77</v>
      </c>
      <c r="D57" s="12" t="s">
        <v>67</v>
      </c>
      <c r="E57" s="12">
        <v>400000</v>
      </c>
      <c r="F57" s="13"/>
      <c r="G57" s="12">
        <f>F57*E57</f>
        <v>0</v>
      </c>
      <c r="H57" s="13"/>
      <c r="I57" s="12">
        <f t="shared" si="7"/>
        <v>0</v>
      </c>
    </row>
    <row r="58" spans="2:9" ht="15" x14ac:dyDescent="0.2">
      <c r="B58" s="14" t="s">
        <v>78</v>
      </c>
      <c r="C58" s="15" t="s">
        <v>79</v>
      </c>
      <c r="D58" s="14"/>
      <c r="E58" s="17"/>
      <c r="F58" s="10"/>
      <c r="G58" s="17">
        <f>SUM(G56:G57)</f>
        <v>0</v>
      </c>
      <c r="H58" s="10"/>
      <c r="I58" s="17">
        <f>SUM(I56:I57)</f>
        <v>0</v>
      </c>
    </row>
    <row r="59" spans="2:9" ht="28.5" x14ac:dyDescent="0.2">
      <c r="B59" s="10"/>
      <c r="C59" s="26" t="s">
        <v>80</v>
      </c>
      <c r="D59" s="20" t="s">
        <v>51</v>
      </c>
      <c r="E59" s="21">
        <v>5000</v>
      </c>
      <c r="F59" s="13"/>
      <c r="G59" s="12">
        <f t="shared" ref="G59:G78" si="8">F59*E59</f>
        <v>0</v>
      </c>
      <c r="H59" s="13"/>
      <c r="I59" s="12">
        <f t="shared" ref="I59:I78" si="9">H59*E59</f>
        <v>0</v>
      </c>
    </row>
    <row r="60" spans="2:9" ht="28.5" x14ac:dyDescent="0.2">
      <c r="B60" s="10"/>
      <c r="C60" s="26" t="s">
        <v>81</v>
      </c>
      <c r="D60" s="20" t="s">
        <v>51</v>
      </c>
      <c r="E60" s="21">
        <v>6000</v>
      </c>
      <c r="F60" s="13"/>
      <c r="G60" s="12">
        <f t="shared" si="8"/>
        <v>0</v>
      </c>
      <c r="H60" s="13"/>
      <c r="I60" s="12">
        <f t="shared" si="9"/>
        <v>0</v>
      </c>
    </row>
    <row r="61" spans="2:9" x14ac:dyDescent="0.2">
      <c r="B61" s="10"/>
      <c r="C61" s="26" t="s">
        <v>82</v>
      </c>
      <c r="D61" s="20" t="s">
        <v>51</v>
      </c>
      <c r="E61" s="21">
        <v>9000</v>
      </c>
      <c r="F61" s="13"/>
      <c r="G61" s="12">
        <f t="shared" si="8"/>
        <v>0</v>
      </c>
      <c r="H61" s="13"/>
      <c r="I61" s="12">
        <f t="shared" si="9"/>
        <v>0</v>
      </c>
    </row>
    <row r="62" spans="2:9" x14ac:dyDescent="0.2">
      <c r="B62" s="10"/>
      <c r="C62" s="26" t="s">
        <v>83</v>
      </c>
      <c r="D62" s="20" t="s">
        <v>51</v>
      </c>
      <c r="E62" s="21">
        <v>27000</v>
      </c>
      <c r="F62" s="13"/>
      <c r="G62" s="12">
        <f t="shared" si="8"/>
        <v>0</v>
      </c>
      <c r="H62" s="13"/>
      <c r="I62" s="12">
        <f t="shared" si="9"/>
        <v>0</v>
      </c>
    </row>
    <row r="63" spans="2:9" x14ac:dyDescent="0.2">
      <c r="B63" s="10"/>
      <c r="C63" s="26" t="s">
        <v>84</v>
      </c>
      <c r="D63" s="20" t="s">
        <v>51</v>
      </c>
      <c r="E63" s="21">
        <v>25000</v>
      </c>
      <c r="F63" s="13"/>
      <c r="G63" s="12">
        <f t="shared" si="8"/>
        <v>0</v>
      </c>
      <c r="H63" s="13"/>
      <c r="I63" s="12">
        <f t="shared" si="9"/>
        <v>0</v>
      </c>
    </row>
    <row r="64" spans="2:9" x14ac:dyDescent="0.2">
      <c r="B64" s="10"/>
      <c r="C64" s="26" t="s">
        <v>85</v>
      </c>
      <c r="D64" s="20" t="s">
        <v>51</v>
      </c>
      <c r="E64" s="21">
        <v>35000</v>
      </c>
      <c r="F64" s="13"/>
      <c r="G64" s="12">
        <f t="shared" si="8"/>
        <v>0</v>
      </c>
      <c r="H64" s="13"/>
      <c r="I64" s="12">
        <f t="shared" si="9"/>
        <v>0</v>
      </c>
    </row>
    <row r="65" spans="2:9" x14ac:dyDescent="0.2">
      <c r="B65" s="10"/>
      <c r="C65" s="26" t="s">
        <v>86</v>
      </c>
      <c r="D65" s="20" t="s">
        <v>51</v>
      </c>
      <c r="E65" s="21">
        <v>20000</v>
      </c>
      <c r="F65" s="13"/>
      <c r="G65" s="12">
        <f t="shared" si="8"/>
        <v>0</v>
      </c>
      <c r="H65" s="13"/>
      <c r="I65" s="12">
        <f t="shared" si="9"/>
        <v>0</v>
      </c>
    </row>
    <row r="66" spans="2:9" x14ac:dyDescent="0.2">
      <c r="B66" s="10"/>
      <c r="C66" s="26" t="s">
        <v>87</v>
      </c>
      <c r="D66" s="20" t="s">
        <v>51</v>
      </c>
      <c r="E66" s="21">
        <v>30000</v>
      </c>
      <c r="F66" s="13"/>
      <c r="G66" s="12">
        <f t="shared" si="8"/>
        <v>0</v>
      </c>
      <c r="H66" s="13"/>
      <c r="I66" s="12">
        <f t="shared" si="9"/>
        <v>0</v>
      </c>
    </row>
    <row r="67" spans="2:9" x14ac:dyDescent="0.2">
      <c r="B67" s="10"/>
      <c r="C67" s="26" t="s">
        <v>88</v>
      </c>
      <c r="D67" s="20" t="s">
        <v>51</v>
      </c>
      <c r="E67" s="21">
        <v>10000</v>
      </c>
      <c r="F67" s="13"/>
      <c r="G67" s="12">
        <f t="shared" si="8"/>
        <v>0</v>
      </c>
      <c r="H67" s="13"/>
      <c r="I67" s="12">
        <f t="shared" si="9"/>
        <v>0</v>
      </c>
    </row>
    <row r="68" spans="2:9" x14ac:dyDescent="0.2">
      <c r="B68" s="10"/>
      <c r="C68" s="26" t="s">
        <v>89</v>
      </c>
      <c r="D68" s="20" t="s">
        <v>51</v>
      </c>
      <c r="E68" s="21">
        <v>10000</v>
      </c>
      <c r="F68" s="13"/>
      <c r="G68" s="12">
        <f t="shared" si="8"/>
        <v>0</v>
      </c>
      <c r="H68" s="13"/>
      <c r="I68" s="12">
        <f t="shared" si="9"/>
        <v>0</v>
      </c>
    </row>
    <row r="69" spans="2:9" x14ac:dyDescent="0.2">
      <c r="B69" s="10"/>
      <c r="C69" s="26" t="s">
        <v>90</v>
      </c>
      <c r="D69" s="20" t="s">
        <v>51</v>
      </c>
      <c r="E69" s="21">
        <v>10000</v>
      </c>
      <c r="F69" s="13"/>
      <c r="G69" s="12">
        <f t="shared" si="8"/>
        <v>0</v>
      </c>
      <c r="H69" s="13"/>
      <c r="I69" s="12">
        <f t="shared" si="9"/>
        <v>0</v>
      </c>
    </row>
    <row r="70" spans="2:9" x14ac:dyDescent="0.2">
      <c r="B70" s="10"/>
      <c r="C70" s="11" t="s">
        <v>91</v>
      </c>
      <c r="D70" s="20" t="s">
        <v>51</v>
      </c>
      <c r="E70" s="21">
        <v>31000</v>
      </c>
      <c r="F70" s="13"/>
      <c r="G70" s="12">
        <f t="shared" si="8"/>
        <v>0</v>
      </c>
      <c r="H70" s="13"/>
      <c r="I70" s="12">
        <f t="shared" si="9"/>
        <v>0</v>
      </c>
    </row>
    <row r="71" spans="2:9" x14ac:dyDescent="0.2">
      <c r="B71" s="10"/>
      <c r="C71" s="11" t="s">
        <v>92</v>
      </c>
      <c r="D71" s="20" t="s">
        <v>51</v>
      </c>
      <c r="E71" s="21">
        <v>60000</v>
      </c>
      <c r="F71" s="13"/>
      <c r="G71" s="12">
        <f t="shared" si="8"/>
        <v>0</v>
      </c>
      <c r="H71" s="13"/>
      <c r="I71" s="12">
        <f t="shared" si="9"/>
        <v>0</v>
      </c>
    </row>
    <row r="72" spans="2:9" x14ac:dyDescent="0.2">
      <c r="B72" s="10"/>
      <c r="C72" s="11" t="s">
        <v>93</v>
      </c>
      <c r="D72" s="20" t="s">
        <v>51</v>
      </c>
      <c r="E72" s="21">
        <v>16000</v>
      </c>
      <c r="F72" s="13"/>
      <c r="G72" s="12">
        <f t="shared" si="8"/>
        <v>0</v>
      </c>
      <c r="H72" s="13"/>
      <c r="I72" s="12">
        <f t="shared" si="9"/>
        <v>0</v>
      </c>
    </row>
    <row r="73" spans="2:9" x14ac:dyDescent="0.2">
      <c r="B73" s="10"/>
      <c r="C73" s="11" t="s">
        <v>94</v>
      </c>
      <c r="D73" s="20" t="s">
        <v>51</v>
      </c>
      <c r="E73" s="21">
        <v>36000</v>
      </c>
      <c r="F73" s="13"/>
      <c r="G73" s="12">
        <f t="shared" si="8"/>
        <v>0</v>
      </c>
      <c r="H73" s="13"/>
      <c r="I73" s="12">
        <f t="shared" si="9"/>
        <v>0</v>
      </c>
    </row>
    <row r="74" spans="2:9" x14ac:dyDescent="0.2">
      <c r="B74" s="10"/>
      <c r="C74" s="11" t="s">
        <v>95</v>
      </c>
      <c r="D74" s="20" t="s">
        <v>51</v>
      </c>
      <c r="E74" s="21">
        <v>36000</v>
      </c>
      <c r="F74" s="13"/>
      <c r="G74" s="12">
        <f t="shared" si="8"/>
        <v>0</v>
      </c>
      <c r="H74" s="13"/>
      <c r="I74" s="12">
        <f t="shared" si="9"/>
        <v>0</v>
      </c>
    </row>
    <row r="75" spans="2:9" x14ac:dyDescent="0.2">
      <c r="B75" s="10"/>
      <c r="C75" s="11" t="s">
        <v>96</v>
      </c>
      <c r="D75" s="20" t="s">
        <v>51</v>
      </c>
      <c r="E75" s="21">
        <v>16000</v>
      </c>
      <c r="F75" s="13"/>
      <c r="G75" s="12">
        <f t="shared" si="8"/>
        <v>0</v>
      </c>
      <c r="H75" s="13"/>
      <c r="I75" s="12">
        <f t="shared" si="9"/>
        <v>0</v>
      </c>
    </row>
    <row r="76" spans="2:9" x14ac:dyDescent="0.2">
      <c r="B76" s="10"/>
      <c r="C76" s="11" t="s">
        <v>97</v>
      </c>
      <c r="D76" s="20" t="s">
        <v>51</v>
      </c>
      <c r="E76" s="21">
        <v>70000</v>
      </c>
      <c r="F76" s="13"/>
      <c r="G76" s="12">
        <f t="shared" si="8"/>
        <v>0</v>
      </c>
      <c r="H76" s="13"/>
      <c r="I76" s="12">
        <f t="shared" si="9"/>
        <v>0</v>
      </c>
    </row>
    <row r="77" spans="2:9" x14ac:dyDescent="0.2">
      <c r="B77" s="10"/>
      <c r="C77" s="11" t="s">
        <v>98</v>
      </c>
      <c r="D77" s="20" t="s">
        <v>51</v>
      </c>
      <c r="E77" s="21">
        <v>110000</v>
      </c>
      <c r="F77" s="13"/>
      <c r="G77" s="12">
        <f t="shared" si="8"/>
        <v>0</v>
      </c>
      <c r="H77" s="13"/>
      <c r="I77" s="12">
        <f t="shared" si="9"/>
        <v>0</v>
      </c>
    </row>
    <row r="78" spans="2:9" x14ac:dyDescent="0.2">
      <c r="B78" s="10"/>
      <c r="C78" s="11" t="s">
        <v>99</v>
      </c>
      <c r="D78" s="20" t="s">
        <v>51</v>
      </c>
      <c r="E78" s="21">
        <v>2000000</v>
      </c>
      <c r="F78" s="13"/>
      <c r="G78" s="12">
        <f t="shared" si="8"/>
        <v>0</v>
      </c>
      <c r="H78" s="13"/>
      <c r="I78" s="12">
        <f t="shared" si="9"/>
        <v>0</v>
      </c>
    </row>
    <row r="79" spans="2:9" ht="15" x14ac:dyDescent="0.2">
      <c r="B79" s="14" t="s">
        <v>100</v>
      </c>
      <c r="C79" s="15" t="s">
        <v>101</v>
      </c>
      <c r="D79" s="14"/>
      <c r="E79" s="17"/>
      <c r="F79" s="10"/>
      <c r="G79" s="17">
        <f>SUM(G59:G78)</f>
        <v>0</v>
      </c>
      <c r="H79" s="10"/>
      <c r="I79" s="17">
        <f>SUM(I59:I78)</f>
        <v>0</v>
      </c>
    </row>
    <row r="80" spans="2:9" x14ac:dyDescent="0.2">
      <c r="B80" s="10"/>
      <c r="C80" s="11" t="s">
        <v>102</v>
      </c>
      <c r="D80" s="20" t="s">
        <v>25</v>
      </c>
      <c r="E80" s="22">
        <v>105795.82</v>
      </c>
      <c r="F80" s="10"/>
      <c r="G80" s="12">
        <f>F80*E80</f>
        <v>0</v>
      </c>
      <c r="H80" s="10"/>
      <c r="I80" s="12">
        <f t="shared" ref="I80:I82" si="10">H80*E80</f>
        <v>0</v>
      </c>
    </row>
    <row r="81" spans="2:11" x14ac:dyDescent="0.2">
      <c r="B81" s="10"/>
      <c r="C81" s="11" t="s">
        <v>103</v>
      </c>
      <c r="D81" s="20" t="s">
        <v>104</v>
      </c>
      <c r="E81" s="21">
        <v>600000</v>
      </c>
      <c r="F81" s="13"/>
      <c r="G81" s="12">
        <f>F81*E81</f>
        <v>0</v>
      </c>
      <c r="H81" s="13"/>
      <c r="I81" s="12">
        <f t="shared" si="10"/>
        <v>0</v>
      </c>
    </row>
    <row r="82" spans="2:11" x14ac:dyDescent="0.2">
      <c r="B82" s="10"/>
      <c r="C82" s="11" t="s">
        <v>105</v>
      </c>
      <c r="D82" s="20" t="s">
        <v>106</v>
      </c>
      <c r="E82" s="21">
        <v>900000</v>
      </c>
      <c r="F82" s="13">
        <v>1</v>
      </c>
      <c r="G82" s="12">
        <f>F82*E82</f>
        <v>900000</v>
      </c>
      <c r="H82" s="13">
        <f>+F82+'[1]2-р сар'!H84</f>
        <v>3</v>
      </c>
      <c r="I82" s="12">
        <f t="shared" si="10"/>
        <v>2700000</v>
      </c>
    </row>
    <row r="83" spans="2:11" ht="15" x14ac:dyDescent="0.2">
      <c r="B83" s="14" t="s">
        <v>107</v>
      </c>
      <c r="C83" s="15" t="s">
        <v>108</v>
      </c>
      <c r="D83" s="14"/>
      <c r="E83" s="16"/>
      <c r="F83" s="10"/>
      <c r="G83" s="17">
        <f>SUM(G80:G82)</f>
        <v>900000</v>
      </c>
      <c r="H83" s="10"/>
      <c r="I83" s="17">
        <f>SUM(I80:I82)</f>
        <v>2700000</v>
      </c>
    </row>
    <row r="84" spans="2:11" ht="30" x14ac:dyDescent="0.2">
      <c r="B84" s="14" t="s">
        <v>109</v>
      </c>
      <c r="C84" s="15" t="s">
        <v>110</v>
      </c>
      <c r="D84" s="14"/>
      <c r="E84" s="16"/>
      <c r="F84" s="10"/>
      <c r="G84" s="17">
        <f>+G83+G79+G58</f>
        <v>900000</v>
      </c>
      <c r="H84" s="10"/>
      <c r="I84" s="17">
        <f>+I83+I79+I58</f>
        <v>2700000</v>
      </c>
    </row>
    <row r="85" spans="2:11" ht="15" x14ac:dyDescent="0.2">
      <c r="B85" s="14" t="s">
        <v>111</v>
      </c>
      <c r="C85" s="27" t="s">
        <v>112</v>
      </c>
      <c r="D85" s="14"/>
      <c r="E85" s="16"/>
      <c r="F85" s="10"/>
      <c r="G85" s="17">
        <f>+G55+G84</f>
        <v>13136933.3268</v>
      </c>
      <c r="H85" s="10"/>
      <c r="I85" s="17">
        <f>+I55+I84</f>
        <v>50394283.308600001</v>
      </c>
    </row>
    <row r="86" spans="2:11" ht="15" x14ac:dyDescent="0.2">
      <c r="B86" s="14" t="s">
        <v>113</v>
      </c>
      <c r="C86" s="15" t="s">
        <v>114</v>
      </c>
      <c r="D86" s="14"/>
      <c r="E86" s="16"/>
      <c r="F86" s="10"/>
      <c r="G86" s="17">
        <f>G85*0.1</f>
        <v>1313693.33268</v>
      </c>
      <c r="H86" s="10"/>
      <c r="I86" s="17">
        <f>I85*0.1</f>
        <v>5039428.3308600001</v>
      </c>
    </row>
    <row r="87" spans="2:11" ht="15" x14ac:dyDescent="0.2">
      <c r="B87" s="14" t="s">
        <v>115</v>
      </c>
      <c r="C87" s="15" t="s">
        <v>116</v>
      </c>
      <c r="D87" s="14"/>
      <c r="E87" s="16"/>
      <c r="F87" s="10"/>
      <c r="G87" s="17"/>
      <c r="H87" s="28"/>
      <c r="I87" s="17"/>
    </row>
    <row r="88" spans="2:11" ht="15" x14ac:dyDescent="0.2">
      <c r="B88" s="29" t="s">
        <v>117</v>
      </c>
      <c r="C88" s="15" t="s">
        <v>118</v>
      </c>
      <c r="D88" s="14"/>
      <c r="E88" s="16"/>
      <c r="F88" s="10"/>
      <c r="G88" s="17">
        <f>+G85+G86+G87</f>
        <v>14450626.65948</v>
      </c>
      <c r="H88" s="28"/>
      <c r="I88" s="17">
        <f>+I85+I86+I87</f>
        <v>55433711.639459997</v>
      </c>
      <c r="K88" s="30"/>
    </row>
    <row r="89" spans="2:11" x14ac:dyDescent="0.2">
      <c r="B89" s="6"/>
      <c r="C89" s="7"/>
      <c r="D89" s="6"/>
      <c r="E89" s="6"/>
      <c r="F89" s="6"/>
      <c r="G89" s="6"/>
    </row>
    <row r="90" spans="2:11" ht="15" x14ac:dyDescent="0.25">
      <c r="B90" s="6"/>
      <c r="C90" s="31" t="s">
        <v>119</v>
      </c>
      <c r="D90" s="32"/>
      <c r="E90" s="32"/>
      <c r="F90" s="32"/>
      <c r="G90" s="32"/>
      <c r="H90" s="32"/>
    </row>
    <row r="91" spans="2:11" x14ac:dyDescent="0.2">
      <c r="B91" s="6"/>
      <c r="C91" s="32" t="s">
        <v>120</v>
      </c>
      <c r="D91" s="32"/>
      <c r="E91" s="32"/>
      <c r="F91" s="32"/>
      <c r="G91" s="32" t="s">
        <v>121</v>
      </c>
      <c r="H91" s="32"/>
    </row>
    <row r="92" spans="2:11" x14ac:dyDescent="0.2">
      <c r="B92" s="6"/>
      <c r="C92" s="32" t="s">
        <v>122</v>
      </c>
      <c r="D92" s="32"/>
      <c r="E92" s="32"/>
      <c r="F92" s="32"/>
      <c r="G92" s="32" t="s">
        <v>123</v>
      </c>
      <c r="H92" s="32"/>
    </row>
    <row r="93" spans="2:11" x14ac:dyDescent="0.2">
      <c r="B93" s="6"/>
      <c r="C93" s="32" t="s">
        <v>124</v>
      </c>
      <c r="D93" s="32"/>
      <c r="E93" s="32"/>
      <c r="F93" s="32"/>
      <c r="G93" s="32" t="s">
        <v>125</v>
      </c>
      <c r="H93" s="32"/>
    </row>
    <row r="94" spans="2:11" x14ac:dyDescent="0.2">
      <c r="B94" s="6"/>
      <c r="C94" s="32"/>
      <c r="D94" s="32"/>
      <c r="E94" s="32"/>
      <c r="F94" s="32"/>
      <c r="G94" s="32"/>
      <c r="H94" s="32"/>
    </row>
    <row r="95" spans="2:11" ht="15" x14ac:dyDescent="0.25">
      <c r="B95" s="6"/>
      <c r="C95" s="31" t="s">
        <v>126</v>
      </c>
      <c r="D95" s="32"/>
      <c r="E95" s="32"/>
      <c r="F95" s="32"/>
      <c r="G95" s="32"/>
      <c r="H95" s="32"/>
    </row>
    <row r="96" spans="2:11" x14ac:dyDescent="0.2">
      <c r="B96" s="6"/>
      <c r="C96" s="32" t="s">
        <v>127</v>
      </c>
      <c r="D96" s="32"/>
      <c r="E96" s="32"/>
      <c r="F96" s="32"/>
      <c r="G96" s="32" t="s">
        <v>128</v>
      </c>
      <c r="H96" s="32"/>
    </row>
    <row r="97" spans="2:8" x14ac:dyDescent="0.2">
      <c r="B97" s="6"/>
      <c r="C97" s="32" t="s">
        <v>129</v>
      </c>
      <c r="D97" s="32"/>
      <c r="E97" s="32"/>
      <c r="F97" s="32"/>
      <c r="G97" s="32"/>
      <c r="H97" s="32"/>
    </row>
    <row r="98" spans="2:8" x14ac:dyDescent="0.2">
      <c r="B98" s="6"/>
      <c r="C98" s="32"/>
      <c r="D98" s="32"/>
      <c r="E98" s="32"/>
      <c r="F98" s="32"/>
      <c r="G98" s="32"/>
      <c r="H98" s="32"/>
    </row>
    <row r="99" spans="2:8" ht="15" x14ac:dyDescent="0.25">
      <c r="B99" s="6"/>
      <c r="C99" s="31" t="s">
        <v>130</v>
      </c>
      <c r="D99" s="32"/>
      <c r="E99" s="32"/>
      <c r="F99" s="32"/>
      <c r="G99" s="32"/>
      <c r="H99" s="32"/>
    </row>
    <row r="100" spans="2:8" x14ac:dyDescent="0.2">
      <c r="C100" s="32" t="s">
        <v>131</v>
      </c>
      <c r="D100" s="32"/>
      <c r="E100" s="32"/>
      <c r="F100" s="32"/>
      <c r="G100" s="32"/>
      <c r="H100" s="32"/>
    </row>
    <row r="101" spans="2:8" x14ac:dyDescent="0.2">
      <c r="C101" s="32" t="s">
        <v>132</v>
      </c>
      <c r="D101" s="32"/>
      <c r="E101" s="32"/>
      <c r="F101" s="32"/>
      <c r="G101" s="32" t="s">
        <v>133</v>
      </c>
      <c r="H101" s="6"/>
    </row>
  </sheetData>
  <mergeCells count="8">
    <mergeCell ref="B4:I4"/>
    <mergeCell ref="B6:I6"/>
    <mergeCell ref="B10:B11"/>
    <mergeCell ref="C10:C11"/>
    <mergeCell ref="D10:D11"/>
    <mergeCell ref="E10:E11"/>
    <mergeCell ref="F10:G10"/>
    <mergeCell ref="H10:I10"/>
  </mergeCells>
  <pageMargins left="0.56999999999999995" right="0.7" top="0.45" bottom="0.61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3-р сар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</cp:lastModifiedBy>
  <cp:lastPrinted>2024-03-18T06:16:54Z</cp:lastPrinted>
  <dcterms:created xsi:type="dcterms:W3CDTF">2024-03-18T05:33:12Z</dcterms:created>
  <dcterms:modified xsi:type="dcterms:W3CDTF">2024-03-18T06:19:43Z</dcterms:modified>
</cp:coreProperties>
</file>