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Ajil\Ajil\Demon\demon Sanhuu\2024\ҮГА\"/>
    </mc:Choice>
  </mc:AlternateContent>
  <xr:revisionPtr revIDLastSave="0" documentId="13_ncr:1_{6BF40F67-8E25-48F4-8136-F6F05FEB48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үйцэтгэл 2024.03-р сар " sheetId="1" r:id="rId1"/>
  </sheets>
  <calcPr calcId="191029"/>
</workbook>
</file>

<file path=xl/calcChain.xml><?xml version="1.0" encoding="utf-8"?>
<calcChain xmlns="http://schemas.openxmlformats.org/spreadsheetml/2006/main">
  <c r="H98" i="1" l="1"/>
  <c r="I95" i="1"/>
  <c r="G95" i="1"/>
  <c r="I94" i="1"/>
  <c r="G94" i="1"/>
  <c r="I93" i="1"/>
  <c r="G93" i="1"/>
  <c r="I92" i="1"/>
  <c r="I96" i="1" s="1"/>
  <c r="I98" i="1" s="1"/>
  <c r="G92" i="1"/>
  <c r="G96" i="1" s="1"/>
  <c r="I90" i="1"/>
  <c r="G90" i="1"/>
  <c r="I89" i="1"/>
  <c r="G89" i="1"/>
  <c r="I88" i="1"/>
  <c r="G88" i="1"/>
  <c r="I87" i="1"/>
  <c r="G87" i="1"/>
  <c r="I86" i="1"/>
  <c r="G86" i="1"/>
  <c r="I85" i="1"/>
  <c r="G85" i="1"/>
  <c r="I84" i="1"/>
  <c r="G84" i="1"/>
  <c r="I83" i="1"/>
  <c r="G83" i="1"/>
  <c r="I82" i="1"/>
  <c r="G82" i="1"/>
  <c r="I81" i="1"/>
  <c r="G81" i="1"/>
  <c r="I80" i="1"/>
  <c r="G80" i="1"/>
  <c r="I79" i="1"/>
  <c r="G79" i="1"/>
  <c r="I78" i="1"/>
  <c r="G78" i="1"/>
  <c r="I77" i="1"/>
  <c r="G77" i="1"/>
  <c r="I76" i="1"/>
  <c r="G76" i="1"/>
  <c r="I75" i="1"/>
  <c r="G75" i="1"/>
  <c r="I74" i="1"/>
  <c r="G74" i="1"/>
  <c r="I73" i="1"/>
  <c r="G73" i="1"/>
  <c r="I72" i="1"/>
  <c r="I71" i="1"/>
  <c r="I70" i="1"/>
  <c r="I91" i="1" s="1"/>
  <c r="G70" i="1"/>
  <c r="G91" i="1" s="1"/>
  <c r="I69" i="1"/>
  <c r="G69" i="1"/>
  <c r="I68" i="1"/>
  <c r="G68" i="1"/>
  <c r="I67" i="1"/>
  <c r="G67" i="1"/>
  <c r="I64" i="1"/>
  <c r="G64" i="1"/>
  <c r="I63" i="1"/>
  <c r="G63" i="1"/>
  <c r="I62" i="1"/>
  <c r="I65" i="1" s="1"/>
  <c r="G62" i="1"/>
  <c r="G65" i="1" s="1"/>
  <c r="I60" i="1"/>
  <c r="I61" i="1" s="1"/>
  <c r="G60" i="1"/>
  <c r="I59" i="1"/>
  <c r="G59" i="1"/>
  <c r="G61" i="1" s="1"/>
  <c r="G58" i="1"/>
  <c r="I57" i="1"/>
  <c r="I58" i="1" s="1"/>
  <c r="G57" i="1"/>
  <c r="I56" i="1"/>
  <c r="G56" i="1"/>
  <c r="I55" i="1"/>
  <c r="G55" i="1"/>
  <c r="I52" i="1"/>
  <c r="G52" i="1"/>
  <c r="I51" i="1"/>
  <c r="G51" i="1"/>
  <c r="I50" i="1"/>
  <c r="G50" i="1"/>
  <c r="I49" i="1"/>
  <c r="G49" i="1"/>
  <c r="I48" i="1"/>
  <c r="G48" i="1"/>
  <c r="I47" i="1"/>
  <c r="G47" i="1"/>
  <c r="I46" i="1"/>
  <c r="G46" i="1"/>
  <c r="I45" i="1"/>
  <c r="G45" i="1"/>
  <c r="I44" i="1"/>
  <c r="I53" i="1" s="1"/>
  <c r="G44" i="1"/>
  <c r="I43" i="1"/>
  <c r="G43" i="1"/>
  <c r="G53" i="1" s="1"/>
  <c r="I41" i="1"/>
  <c r="G41" i="1"/>
  <c r="I40" i="1"/>
  <c r="G40" i="1"/>
  <c r="I39" i="1"/>
  <c r="G39" i="1"/>
  <c r="I38" i="1"/>
  <c r="G38" i="1"/>
  <c r="I37" i="1"/>
  <c r="G37" i="1"/>
  <c r="I36" i="1"/>
  <c r="G36" i="1"/>
  <c r="I35" i="1"/>
  <c r="G35" i="1"/>
  <c r="I34" i="1"/>
  <c r="I42" i="1" s="1"/>
  <c r="G34" i="1"/>
  <c r="G42" i="1" s="1"/>
  <c r="I33" i="1"/>
  <c r="G33" i="1"/>
  <c r="I31" i="1"/>
  <c r="G31" i="1"/>
  <c r="I30" i="1"/>
  <c r="G30" i="1"/>
  <c r="I29" i="1"/>
  <c r="G29" i="1"/>
  <c r="I28" i="1"/>
  <c r="G28" i="1"/>
  <c r="I27" i="1"/>
  <c r="G27" i="1"/>
  <c r="I26" i="1"/>
  <c r="I32" i="1" s="1"/>
  <c r="G26" i="1"/>
  <c r="G32" i="1" s="1"/>
  <c r="I24" i="1"/>
  <c r="I23" i="1"/>
  <c r="I22" i="1"/>
  <c r="I21" i="1"/>
  <c r="I20" i="1"/>
  <c r="I19" i="1"/>
  <c r="I25" i="1" s="1"/>
  <c r="G19" i="1"/>
  <c r="G54" i="1" l="1"/>
  <c r="G66" i="1" s="1"/>
  <c r="I54" i="1"/>
  <c r="I66" i="1" s="1"/>
  <c r="I99" i="1" s="1"/>
  <c r="G98" i="1"/>
  <c r="I100" i="1" l="1"/>
  <c r="G99" i="1"/>
  <c r="G100" i="1" l="1"/>
  <c r="G101" i="1" s="1"/>
</calcChain>
</file>

<file path=xl/sharedStrings.xml><?xml version="1.0" encoding="utf-8"?>
<sst xmlns="http://schemas.openxmlformats.org/spreadsheetml/2006/main" count="197" uniqueCount="142">
  <si>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</si>
  <si>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</si>
  <si>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6 дугаар хавсралт</t>
  </si>
  <si>
    <t>УЛСЫН ТӨСВИЙН ХӨРӨНГӨӨР ХЭРЭГЖҮҮЛЖ БАЙГАА "ӨНДӨР ТЕХНОЛОГИЙН ТҮҮХИЙ ЭД-2" ТӨСЛИЙН</t>
  </si>
  <si>
    <t>АЖЛЫН ГҮЙЦЭТГЭЛИЙН АКТ</t>
  </si>
  <si>
    <t>Төсвийн дүн: 3,325,561,636/төгрөгөөр/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</si>
  <si>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</si>
  <si>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</si>
  <si>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</si>
  <si>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</si>
  <si>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</si>
  <si>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</si>
  <si>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</si>
  <si>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</si>
  <si>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</si>
  <si>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хүн.өдөр</t>
  </si>
  <si>
    <t>Хээрийн бэлтгэл ажил</t>
  </si>
  <si>
    <t>Илрэл, эрдэсжсэн цэгийн мэдээллийн сан бэлдэх</t>
  </si>
  <si>
    <t>Байрзүйн зураг бэлтгэх, хэвлэх</t>
  </si>
  <si>
    <t>Хээрийн судалгаанд ашиглах зураг зохиолт</t>
  </si>
  <si>
    <t>Сансрын зургийн тайлал</t>
  </si>
  <si>
    <t>I</t>
  </si>
  <si>
    <t>Бэлтгэл ажлын дүн</t>
  </si>
  <si>
    <t>Нарийвчилсан талбайн геологийн зураглал М1:5000</t>
  </si>
  <si>
    <t>км.кв</t>
  </si>
  <si>
    <t>Эрлийн маршрут  (орд илрэлийн хэмжээнд)</t>
  </si>
  <si>
    <t>объект</t>
  </si>
  <si>
    <t>Эрлийн маршрут Эрд. цэгийн хэмжээнд (Автодесантаар)</t>
  </si>
  <si>
    <t>Эрлийн маршрут (Хэтийн төлвийн талбайн хэмжээнд)</t>
  </si>
  <si>
    <t>т.км</t>
  </si>
  <si>
    <t>Шалган холбон эрлийн маршрут,  (Автодесантаар)</t>
  </si>
  <si>
    <t>Геологийн хяналтын маршрут</t>
  </si>
  <si>
    <t>II</t>
  </si>
  <si>
    <t>Зураглалын ажлын дүн</t>
  </si>
  <si>
    <t>Цэвэрлэгээ/ малташ (гараар)</t>
  </si>
  <si>
    <t>т.м</t>
  </si>
  <si>
    <t>Шурф нэвтрэлт</t>
  </si>
  <si>
    <t>Суваг нэвтрэлт</t>
  </si>
  <si>
    <t>м.куб</t>
  </si>
  <si>
    <t>Баганат өрөмдлөг</t>
  </si>
  <si>
    <t>Уулын ажлын булалт</t>
  </si>
  <si>
    <t>Суваг, цооног, цэвэрлэгээний холболт</t>
  </si>
  <si>
    <t>цэг</t>
  </si>
  <si>
    <t>Шурфын баримтжуулалт</t>
  </si>
  <si>
    <t>Сувгийн баримтжуулалт</t>
  </si>
  <si>
    <t>Цооногийн баримтжуулалт</t>
  </si>
  <si>
    <t>III</t>
  </si>
  <si>
    <t xml:space="preserve">Уулын ажлын дүн </t>
  </si>
  <si>
    <t>Цэглэн буюу штуфын сорьц</t>
  </si>
  <si>
    <t>сорьц</t>
  </si>
  <si>
    <t>Анхдагч геохими</t>
  </si>
  <si>
    <t>Хоёрдогч сарнилын геохими</t>
  </si>
  <si>
    <t>Литогеохими урсгал</t>
  </si>
  <si>
    <t>Шлихийн сорьц авах, боловсруулах</t>
  </si>
  <si>
    <t>Ховилон сорьц</t>
  </si>
  <si>
    <t>Керний сорьц</t>
  </si>
  <si>
    <t>Силикатын сорьц</t>
  </si>
  <si>
    <t>дээж</t>
  </si>
  <si>
    <t xml:space="preserve">Эталон буюу чулуун дээж </t>
  </si>
  <si>
    <t xml:space="preserve">Чулуулгийн физик механикийн дээж </t>
  </si>
  <si>
    <t>IV</t>
  </si>
  <si>
    <t xml:space="preserve">Сорьцлолтын дүн </t>
  </si>
  <si>
    <t>V</t>
  </si>
  <si>
    <t>Хээрийн ажлын дүн  /II-IV/</t>
  </si>
  <si>
    <t>Томилолтын зардал</t>
  </si>
  <si>
    <t>Завсрын суурин боловсруулалт /8 сар/</t>
  </si>
  <si>
    <t>Эцсийн суурин боловсруулалт /10 сар/</t>
  </si>
  <si>
    <t>VI</t>
  </si>
  <si>
    <t>Үйлдвэрлэлийн тээвэр</t>
  </si>
  <si>
    <t>км</t>
  </si>
  <si>
    <t>Ачаа тээвэр</t>
  </si>
  <si>
    <t>тн.км</t>
  </si>
  <si>
    <t>VII</t>
  </si>
  <si>
    <t>Тээврийн дүн</t>
  </si>
  <si>
    <t>Радиометрийн зураглал  (U, Th, K)</t>
  </si>
  <si>
    <t>Геофизикийн дунд масштабын судалгаа</t>
  </si>
  <si>
    <t>Геофизикийн том масштабын судалгаа</t>
  </si>
  <si>
    <t>VIII</t>
  </si>
  <si>
    <t>Геофизикийн дүн</t>
  </si>
  <si>
    <t>IX</t>
  </si>
  <si>
    <t>ӨӨРИЙН ХҮЧНИЙ АЖЛЫН ДҮН /I+V+VI+VII+VIII/</t>
  </si>
  <si>
    <t>Сорьц  бэлтгэл-буталгаа   том  (35+40+41)</t>
  </si>
  <si>
    <t>Сорьц бэлтгэл буталгаа   2кг-аас дээш кг тутамд том  (22+27+28)</t>
  </si>
  <si>
    <t>Сорьц бэлтгэл буталгаа дунд  (24)</t>
  </si>
  <si>
    <t>Сорьц бэлтгэл буталгаа жижиг (25+26)</t>
  </si>
  <si>
    <t>Химийн шинжилгээ W, Mo /СФМ-аргаар/</t>
  </si>
  <si>
    <t>Химийн шинжилгээ Ni, Co /ААS-аргаар/</t>
  </si>
  <si>
    <t>Химийн шинжилгээ Li, Rb, Cs /ICP-аргаар/</t>
  </si>
  <si>
    <t>Химийн шинжилгээ Sn /Эзэлхүүн-аргаар/</t>
  </si>
  <si>
    <t>Графитын тусгай шинжилгээ</t>
  </si>
  <si>
    <t>Гэрлийн шинжилгээ 50 элем (ICP-MS 2 acid/aqua regia)</t>
  </si>
  <si>
    <t>Гэрлийн шинжилгээ 49 элем (ICP-MS+REE)</t>
  </si>
  <si>
    <t>Газрын ховор элемент, хүдэрт</t>
  </si>
  <si>
    <t>Шлихийн бүрэн шинжилгээ</t>
  </si>
  <si>
    <t>Силикатын бүрэн шинжилгээ</t>
  </si>
  <si>
    <t>Шлиф бэлтгэл</t>
  </si>
  <si>
    <t>Петрографийн бүрэн бичиглэл</t>
  </si>
  <si>
    <t>Аншлиф бэлтгэл</t>
  </si>
  <si>
    <t>Минераграфын бүрэн бичиглэл</t>
  </si>
  <si>
    <t>Эрдсийн судалгаа (SEM-EDX, EPMA)</t>
  </si>
  <si>
    <t>Хувирлын эрдсийн шинжилгээ (XRD)</t>
  </si>
  <si>
    <t>Петро-геохимийн шинжилгээ (XRF)</t>
  </si>
  <si>
    <t>Физик механикийн бүрэн шинжилгээ</t>
  </si>
  <si>
    <t>Гадаад хяналт (хими ААС)  5%</t>
  </si>
  <si>
    <t>Гадаад хяналт (ICP-MS)  5%</t>
  </si>
  <si>
    <t>X</t>
  </si>
  <si>
    <t>Лабораторийн ажлын дүн</t>
  </si>
  <si>
    <t>ГБТА-д тайлан үзэх</t>
  </si>
  <si>
    <t>тайлан</t>
  </si>
  <si>
    <t>Оффисын түрээс</t>
  </si>
  <si>
    <t>сар</t>
  </si>
  <si>
    <t>Зочид буудлын зардал /хөдөө/</t>
  </si>
  <si>
    <t>хүн/хоног</t>
  </si>
  <si>
    <t>БО-ны нөхөн сэргээлтийн урсгал зардал</t>
  </si>
  <si>
    <t>хүн/удаа</t>
  </si>
  <si>
    <t>XI</t>
  </si>
  <si>
    <t>Бусад ажлын дүн</t>
  </si>
  <si>
    <t>Магадлашгүй ажлын дүн</t>
  </si>
  <si>
    <t>XII</t>
  </si>
  <si>
    <t>ГАДНЫ БАЙГУУЛЛАГЫН ДҮН /X+XI/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</si>
  <si>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</si>
  <si>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</si>
  <si>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</si>
  <si>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</si>
  <si>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</si>
  <si>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</si>
  <si>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</si>
  <si>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 xml:space="preserve">Демон-Инженеринг компанийн захирал </t>
  </si>
  <si>
    <t>/ Г.Дамдин/</t>
  </si>
  <si>
    <t>Төслийн ахлагч</t>
  </si>
  <si>
    <t>/П.Батчулуун/</t>
  </si>
  <si>
    <t>Компанийн эдийн засагч, нягтлан бодогч</t>
  </si>
  <si>
    <t>/А.Цэцэгмаа/</t>
  </si>
  <si>
    <t>Танилцсан:</t>
  </si>
  <si>
    <t>Үндэсний геологийн албаны ЭБСТЭЗХ-ийн дарга</t>
  </si>
  <si>
    <t>/                          /</t>
  </si>
  <si>
    <t>Хянасан:</t>
  </si>
  <si>
    <t>Үндэсний геологийн албаны ЭБСТЭЗХ-ийн мэргэжилтэн</t>
  </si>
  <si>
    <t>/  А.Амаржаргал /</t>
  </si>
  <si>
    <t>Улсын төсвийн санхүүжилт, гүйцэтгэл хариуцсан ажилтан</t>
  </si>
  <si>
    <t>/Т.Цэрэндулам/</t>
  </si>
  <si>
    <t>2024 оны 02 дугаар сарын 21-нээс 03 дугаар сарын 20-ний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</si>
</sst>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_(* #,##0_);_(* \(#,##0\);_(* &quot;-&quot;??_);_(@_)"/>
    <numFmt numFmtId="166" formatCode="0.0"/>
  </numFmts>
  <fonts count="12">
    <font>
      <sz val="11"/>
      <color theme="1"/>
      <name val="Arial"/>
      <charset val="134"/>
    </font>
    <font>
      <b/>
      <sz val="11"/>
      <color theme="1"/>
      <name val="Arial"/>
      <charset val="134"/>
    </font>
    <font>
      <sz val="11"/>
      <color rgb="FF000000"/>
      <name val="Arial"/>
      <charset val="134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1"/>
      <color rgb="FF000000"/>
      <name val="Arial"/>
      <charset val="134"/>
    </font>
    <font>
      <sz val="9"/>
      <color theme="1"/>
      <name val="Arial"/>
      <charset val="134"/>
    </font>
    <font>
      <sz val="1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rgb="FF000000"/>
      <name val="Arial"/>
      <charset val="134"/>
    </font>
    <font>
      <sz val="11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5" fontId="3" fillId="0" borderId="1" xfId="1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165" fontId="4" fillId="0" borderId="1" xfId="1" applyNumberFormat="1" applyFont="1" applyFill="1" applyBorder="1"/>
    <xf numFmtId="2" fontId="2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" fontId="6" fillId="0" borderId="1" xfId="0" applyNumberFormat="1" applyFont="1" applyBorder="1"/>
    <xf numFmtId="43" fontId="3" fillId="0" borderId="1" xfId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165" fontId="4" fillId="0" borderId="1" xfId="1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 applyAlignment="1">
      <alignment horizontal="right" vertical="center"/>
    </xf>
    <xf numFmtId="43" fontId="4" fillId="0" borderId="1" xfId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0" fillId="3" borderId="1" xfId="0" applyFill="1" applyBorder="1"/>
    <xf numFmtId="0" fontId="2" fillId="3" borderId="1" xfId="0" applyFont="1" applyFill="1" applyBorder="1" applyAlignment="1">
      <alignment horizontal="right" vertical="center"/>
    </xf>
    <xf numFmtId="165" fontId="9" fillId="0" borderId="1" xfId="1" applyNumberFormat="1" applyFont="1" applyFill="1" applyBorder="1" applyAlignment="1">
      <alignment vertical="center" wrapText="1"/>
    </xf>
    <xf numFmtId="165" fontId="8" fillId="3" borderId="1" xfId="1" applyNumberFormat="1" applyFont="1" applyFill="1" applyBorder="1" applyAlignment="1">
      <alignment vertical="center"/>
    </xf>
    <xf numFmtId="0" fontId="0" fillId="0" borderId="1" xfId="0" applyBorder="1" applyAlignment="1">
      <alignment horizontal="left"/>
    </xf>
    <xf numFmtId="165" fontId="9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/>
    </xf>
    <xf numFmtId="0" fontId="7" fillId="0" borderId="1" xfId="0" applyFont="1" applyBorder="1"/>
    <xf numFmtId="0" fontId="0" fillId="0" borderId="3" xfId="0" applyBorder="1"/>
    <xf numFmtId="0" fontId="5" fillId="3" borderId="1" xfId="0" applyFont="1" applyFill="1" applyBorder="1" applyAlignment="1">
      <alignment vertical="center" wrapText="1"/>
    </xf>
    <xf numFmtId="43" fontId="8" fillId="3" borderId="1" xfId="1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  <xf numFmtId="165" fontId="4" fillId="0" borderId="1" xfId="1" applyNumberFormat="1" applyFont="1" applyFill="1" applyBorder="1" applyAlignment="1"/>
    <xf numFmtId="165" fontId="2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3" fontId="10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14"/>
  <sheetViews>
    <sheetView tabSelected="1" topLeftCell="A70" workbookViewId="0">
      <selection activeCell="I102" sqref="I102"/>
    </sheetView>
  </sheetViews>
  <sheetFormatPr defaultColWidth="9" defaultRowHeight="14.25"/>
  <cols>
    <col min="2" max="2" width="4.625" style="1" customWidth="1"/>
    <col min="3" max="3" width="53.875" customWidth="1"/>
    <col min="4" max="4" width="13.125" customWidth="1"/>
    <col min="5" max="5" width="13.5" customWidth="1"/>
    <col min="6" max="6" width="10.125" customWidth="1"/>
    <col min="7" max="7" width="11.625" customWidth="1"/>
    <col min="8" max="8" width="10.75" customWidth="1"/>
    <col min="9" max="9" width="13.875" customWidth="1"/>
    <col min="11" max="11" width="9.875" customWidth="1"/>
  </cols>
  <sheetData>
    <row r="2" spans="2:9">
      <c r="B2" s="66" t="s">
        <v>0</v>
      </c>
      <c r="C2" s="66"/>
      <c r="D2" s="66"/>
      <c r="E2" s="66"/>
      <c r="F2" s="66"/>
      <c r="G2" s="66"/>
      <c r="H2" s="66"/>
      <c r="I2" s="66"/>
    </row>
    <row r="3" spans="2:9">
      <c r="B3" s="66" t="s">
        <v>1</v>
      </c>
      <c r="C3" s="66"/>
      <c r="D3" s="66"/>
      <c r="E3" s="66"/>
      <c r="F3" s="66"/>
      <c r="G3" s="66"/>
      <c r="H3" s="66"/>
      <c r="I3" s="66"/>
    </row>
    <row r="4" spans="2:9">
      <c r="B4" s="66" t="s">
        <v>2</v>
      </c>
      <c r="C4" s="66"/>
      <c r="D4" s="66"/>
      <c r="E4" s="66"/>
      <c r="F4" s="66"/>
      <c r="G4" s="66"/>
      <c r="H4" s="66"/>
      <c r="I4" s="66"/>
    </row>
    <row r="8" spans="2:9" ht="15">
      <c r="C8" s="67" t="s">
        <v>3</v>
      </c>
      <c r="D8" s="67"/>
      <c r="E8" s="67"/>
      <c r="F8" s="67"/>
      <c r="G8" s="67"/>
      <c r="H8" s="67"/>
      <c r="I8" s="67"/>
    </row>
    <row r="9" spans="2:9" ht="7.5" customHeight="1">
      <c r="C9" s="4"/>
      <c r="D9" s="4"/>
      <c r="E9" s="4"/>
      <c r="F9" s="4"/>
      <c r="G9" s="4"/>
    </row>
    <row r="10" spans="2:9" ht="15">
      <c r="C10" s="67" t="s">
        <v>4</v>
      </c>
      <c r="D10" s="67"/>
      <c r="E10" s="67"/>
      <c r="F10" s="67"/>
      <c r="G10" s="67"/>
      <c r="H10" s="67"/>
      <c r="I10" s="67"/>
    </row>
    <row r="11" spans="2:9" ht="15">
      <c r="C11" s="3"/>
      <c r="D11" s="3"/>
      <c r="E11" s="3"/>
      <c r="F11" s="3"/>
      <c r="G11" s="3"/>
    </row>
    <row r="12" spans="2:9">
      <c r="B12" s="66" t="s">
        <v>141</v>
      </c>
      <c r="C12" s="66"/>
      <c r="D12" s="66"/>
      <c r="E12" s="66"/>
      <c r="F12" s="66"/>
      <c r="G12" s="66"/>
      <c r="H12" s="66"/>
      <c r="I12" s="66"/>
    </row>
    <row r="13" spans="2:9">
      <c r="B13" s="2"/>
      <c r="C13" s="2"/>
      <c r="D13" s="2"/>
      <c r="E13" s="2"/>
      <c r="F13" s="2"/>
      <c r="G13" s="2"/>
      <c r="H13" s="2"/>
      <c r="I13" s="2"/>
    </row>
    <row r="14" spans="2:9">
      <c r="B14" s="66" t="s">
        <v>5</v>
      </c>
      <c r="C14" s="66"/>
      <c r="D14" s="66"/>
      <c r="E14" s="66"/>
      <c r="F14" s="66"/>
      <c r="G14" s="66"/>
      <c r="H14" s="66"/>
      <c r="I14" s="66"/>
    </row>
    <row r="16" spans="2:9" ht="30" customHeight="1">
      <c r="B16" s="71" t="s">
        <v>6</v>
      </c>
      <c r="C16" s="71" t="s">
        <v>7</v>
      </c>
      <c r="D16" s="72" t="s">
        <v>8</v>
      </c>
      <c r="E16" s="72" t="s">
        <v>9</v>
      </c>
      <c r="F16" s="68" t="s">
        <v>10</v>
      </c>
      <c r="G16" s="68"/>
      <c r="H16" s="68" t="s">
        <v>11</v>
      </c>
      <c r="I16" s="68"/>
    </row>
    <row r="17" spans="2:9">
      <c r="B17" s="71"/>
      <c r="C17" s="71"/>
      <c r="D17" s="73"/>
      <c r="E17" s="73"/>
      <c r="F17" s="5" t="s">
        <v>12</v>
      </c>
      <c r="G17" s="5" t="s">
        <v>13</v>
      </c>
      <c r="H17" s="5" t="s">
        <v>12</v>
      </c>
      <c r="I17" s="5" t="s">
        <v>13</v>
      </c>
    </row>
    <row r="18" spans="2:9">
      <c r="B18" s="5">
        <v>0</v>
      </c>
      <c r="C18" s="5">
        <v>1</v>
      </c>
      <c r="D18" s="6">
        <v>2</v>
      </c>
      <c r="E18" s="6">
        <v>3</v>
      </c>
      <c r="F18" s="5">
        <v>4</v>
      </c>
      <c r="G18" s="5">
        <v>5</v>
      </c>
      <c r="H18" s="5">
        <v>6</v>
      </c>
      <c r="I18" s="5">
        <v>7</v>
      </c>
    </row>
    <row r="19" spans="2:9">
      <c r="B19" s="5">
        <v>1</v>
      </c>
      <c r="C19" s="7" t="s">
        <v>14</v>
      </c>
      <c r="D19" s="5" t="s">
        <v>15</v>
      </c>
      <c r="E19" s="8">
        <v>42500</v>
      </c>
      <c r="F19" s="9"/>
      <c r="G19" s="10">
        <f>E19*F19</f>
        <v>0</v>
      </c>
      <c r="H19" s="9"/>
      <c r="I19" s="10">
        <f>E19*H19</f>
        <v>0</v>
      </c>
    </row>
    <row r="20" spans="2:9">
      <c r="B20" s="5">
        <v>2</v>
      </c>
      <c r="C20" s="7" t="s">
        <v>16</v>
      </c>
      <c r="D20" s="5" t="s">
        <v>15</v>
      </c>
      <c r="E20" s="8">
        <v>42500</v>
      </c>
      <c r="F20" s="11"/>
      <c r="G20" s="10"/>
      <c r="H20" s="11"/>
      <c r="I20" s="10">
        <f t="shared" ref="I20:I24" si="0">E20*H20</f>
        <v>0</v>
      </c>
    </row>
    <row r="21" spans="2:9">
      <c r="B21" s="5">
        <v>3</v>
      </c>
      <c r="C21" s="12" t="s">
        <v>17</v>
      </c>
      <c r="D21" s="5" t="s">
        <v>15</v>
      </c>
      <c r="E21" s="8">
        <v>42000</v>
      </c>
      <c r="F21" s="13"/>
      <c r="G21" s="10"/>
      <c r="H21" s="13"/>
      <c r="I21" s="10">
        <f t="shared" si="0"/>
        <v>0</v>
      </c>
    </row>
    <row r="22" spans="2:9">
      <c r="B22" s="5">
        <v>4</v>
      </c>
      <c r="C22" s="14" t="s">
        <v>18</v>
      </c>
      <c r="D22" s="5" t="s">
        <v>15</v>
      </c>
      <c r="E22" s="8">
        <v>62800</v>
      </c>
      <c r="F22" s="13"/>
      <c r="G22" s="10"/>
      <c r="H22" s="13"/>
      <c r="I22" s="10">
        <f t="shared" si="0"/>
        <v>0</v>
      </c>
    </row>
    <row r="23" spans="2:9">
      <c r="B23" s="5">
        <v>5</v>
      </c>
      <c r="C23" s="12" t="s">
        <v>19</v>
      </c>
      <c r="D23" s="5" t="s">
        <v>15</v>
      </c>
      <c r="E23" s="15">
        <v>42500</v>
      </c>
      <c r="F23" s="13"/>
      <c r="G23" s="10"/>
      <c r="H23" s="13"/>
      <c r="I23" s="10">
        <f t="shared" si="0"/>
        <v>0</v>
      </c>
    </row>
    <row r="24" spans="2:9">
      <c r="B24" s="5">
        <v>6</v>
      </c>
      <c r="C24" s="7" t="s">
        <v>20</v>
      </c>
      <c r="D24" s="5" t="s">
        <v>15</v>
      </c>
      <c r="E24" s="8">
        <v>2625</v>
      </c>
      <c r="F24" s="16"/>
      <c r="G24" s="10"/>
      <c r="H24" s="16"/>
      <c r="I24" s="10">
        <f t="shared" si="0"/>
        <v>0</v>
      </c>
    </row>
    <row r="25" spans="2:9" ht="15">
      <c r="B25" s="17" t="s">
        <v>21</v>
      </c>
      <c r="C25" s="18" t="s">
        <v>22</v>
      </c>
      <c r="D25" s="17"/>
      <c r="E25" s="19"/>
      <c r="F25" s="20"/>
      <c r="G25" s="19"/>
      <c r="H25" s="20"/>
      <c r="I25" s="19">
        <f>SUM(I19:I24)</f>
        <v>0</v>
      </c>
    </row>
    <row r="26" spans="2:9">
      <c r="B26" s="5">
        <v>7</v>
      </c>
      <c r="C26" s="21" t="s">
        <v>23</v>
      </c>
      <c r="D26" s="22" t="s">
        <v>24</v>
      </c>
      <c r="E26" s="8">
        <v>4500000</v>
      </c>
      <c r="F26" s="23"/>
      <c r="G26" s="10">
        <f t="shared" ref="G26:G31" si="1">E26*F26</f>
        <v>0</v>
      </c>
      <c r="H26" s="9"/>
      <c r="I26" s="10">
        <f>E26*H26</f>
        <v>0</v>
      </c>
    </row>
    <row r="27" spans="2:9">
      <c r="B27" s="5">
        <v>8</v>
      </c>
      <c r="C27" s="21" t="s">
        <v>25</v>
      </c>
      <c r="D27" s="22" t="s">
        <v>26</v>
      </c>
      <c r="E27" s="24">
        <v>154920.54999999999</v>
      </c>
      <c r="F27" s="23"/>
      <c r="G27" s="10">
        <f t="shared" si="1"/>
        <v>0</v>
      </c>
      <c r="H27" s="9"/>
      <c r="I27" s="10">
        <f t="shared" ref="I27:I31" si="2">E27*H27</f>
        <v>0</v>
      </c>
    </row>
    <row r="28" spans="2:9">
      <c r="B28" s="5">
        <v>9</v>
      </c>
      <c r="C28" s="21" t="s">
        <v>27</v>
      </c>
      <c r="D28" s="22" t="s">
        <v>26</v>
      </c>
      <c r="E28" s="24">
        <v>104920.55</v>
      </c>
      <c r="F28" s="23"/>
      <c r="G28" s="10">
        <f t="shared" si="1"/>
        <v>0</v>
      </c>
      <c r="H28" s="9"/>
      <c r="I28" s="10">
        <f t="shared" si="2"/>
        <v>0</v>
      </c>
    </row>
    <row r="29" spans="2:9">
      <c r="B29" s="5">
        <v>10</v>
      </c>
      <c r="C29" s="21" t="s">
        <v>28</v>
      </c>
      <c r="D29" s="22" t="s">
        <v>29</v>
      </c>
      <c r="E29" s="25">
        <v>20500</v>
      </c>
      <c r="F29" s="23"/>
      <c r="G29" s="10">
        <f t="shared" si="1"/>
        <v>0</v>
      </c>
      <c r="H29" s="9"/>
      <c r="I29" s="10">
        <f t="shared" si="2"/>
        <v>0</v>
      </c>
    </row>
    <row r="30" spans="2:9">
      <c r="B30" s="5">
        <v>11</v>
      </c>
      <c r="C30" s="21" t="s">
        <v>30</v>
      </c>
      <c r="D30" s="22" t="s">
        <v>29</v>
      </c>
      <c r="E30" s="8">
        <v>20500</v>
      </c>
      <c r="F30" s="23"/>
      <c r="G30" s="10">
        <f t="shared" si="1"/>
        <v>0</v>
      </c>
      <c r="H30" s="9"/>
      <c r="I30" s="10">
        <f t="shared" si="2"/>
        <v>0</v>
      </c>
    </row>
    <row r="31" spans="2:9">
      <c r="B31" s="5">
        <v>12</v>
      </c>
      <c r="C31" s="21" t="s">
        <v>31</v>
      </c>
      <c r="D31" s="22" t="s">
        <v>29</v>
      </c>
      <c r="E31" s="8">
        <v>20500</v>
      </c>
      <c r="F31" s="23"/>
      <c r="G31" s="10">
        <f t="shared" si="1"/>
        <v>0</v>
      </c>
      <c r="H31" s="9"/>
      <c r="I31" s="10">
        <f t="shared" si="2"/>
        <v>0</v>
      </c>
    </row>
    <row r="32" spans="2:9" ht="15">
      <c r="B32" s="17" t="s">
        <v>32</v>
      </c>
      <c r="C32" s="18" t="s">
        <v>33</v>
      </c>
      <c r="D32" s="17"/>
      <c r="E32" s="19"/>
      <c r="F32" s="23"/>
      <c r="G32" s="19">
        <f>SUM(G26:G31)</f>
        <v>0</v>
      </c>
      <c r="H32" s="26"/>
      <c r="I32" s="19">
        <f>SUM(I26:I31)</f>
        <v>0</v>
      </c>
    </row>
    <row r="33" spans="2:9">
      <c r="B33" s="5">
        <v>13</v>
      </c>
      <c r="C33" s="27" t="s">
        <v>34</v>
      </c>
      <c r="D33" s="6" t="s">
        <v>35</v>
      </c>
      <c r="E33" s="8">
        <v>40500</v>
      </c>
      <c r="F33" s="23"/>
      <c r="G33" s="10">
        <f>E33*F33</f>
        <v>0</v>
      </c>
      <c r="H33" s="9"/>
      <c r="I33" s="10">
        <f>H33*E33</f>
        <v>0</v>
      </c>
    </row>
    <row r="34" spans="2:9">
      <c r="B34" s="5">
        <v>14</v>
      </c>
      <c r="C34" s="21" t="s">
        <v>36</v>
      </c>
      <c r="D34" s="6" t="s">
        <v>35</v>
      </c>
      <c r="E34" s="8">
        <v>62501</v>
      </c>
      <c r="F34" s="23"/>
      <c r="G34" s="10">
        <f>E34*F34</f>
        <v>0</v>
      </c>
      <c r="H34" s="9"/>
      <c r="I34" s="10">
        <f t="shared" ref="I34:I41" si="3">H34*E34</f>
        <v>0</v>
      </c>
    </row>
    <row r="35" spans="2:9">
      <c r="B35" s="5">
        <v>15</v>
      </c>
      <c r="C35" s="21" t="s">
        <v>37</v>
      </c>
      <c r="D35" s="6" t="s">
        <v>38</v>
      </c>
      <c r="E35" s="8">
        <v>62500</v>
      </c>
      <c r="F35" s="23"/>
      <c r="G35" s="10">
        <f>E35*F35</f>
        <v>0</v>
      </c>
      <c r="H35" s="16"/>
      <c r="I35" s="10">
        <f t="shared" si="3"/>
        <v>0</v>
      </c>
    </row>
    <row r="36" spans="2:9">
      <c r="B36" s="5">
        <v>16</v>
      </c>
      <c r="C36" s="28" t="s">
        <v>39</v>
      </c>
      <c r="D36" s="22" t="s">
        <v>35</v>
      </c>
      <c r="E36" s="29">
        <v>180000</v>
      </c>
      <c r="F36" s="23"/>
      <c r="G36" s="10">
        <f t="shared" ref="G36:G41" si="4">E36*F36</f>
        <v>0</v>
      </c>
      <c r="H36" s="9"/>
      <c r="I36" s="10">
        <f t="shared" si="3"/>
        <v>0</v>
      </c>
    </row>
    <row r="37" spans="2:9">
      <c r="B37" s="5">
        <v>17</v>
      </c>
      <c r="C37" s="21" t="s">
        <v>40</v>
      </c>
      <c r="D37" s="6" t="s">
        <v>38</v>
      </c>
      <c r="E37" s="8">
        <v>19500</v>
      </c>
      <c r="F37" s="23"/>
      <c r="G37" s="10">
        <f t="shared" si="4"/>
        <v>0</v>
      </c>
      <c r="H37" s="9"/>
      <c r="I37" s="10">
        <f t="shared" si="3"/>
        <v>0</v>
      </c>
    </row>
    <row r="38" spans="2:9">
      <c r="B38" s="5">
        <v>18</v>
      </c>
      <c r="C38" s="28" t="s">
        <v>41</v>
      </c>
      <c r="D38" s="22" t="s">
        <v>42</v>
      </c>
      <c r="E38" s="25">
        <v>45000</v>
      </c>
      <c r="F38" s="23"/>
      <c r="G38" s="10">
        <f t="shared" si="4"/>
        <v>0</v>
      </c>
      <c r="H38" s="9"/>
      <c r="I38" s="10">
        <f t="shared" si="3"/>
        <v>0</v>
      </c>
    </row>
    <row r="39" spans="2:9">
      <c r="B39" s="5">
        <v>19</v>
      </c>
      <c r="C39" s="28" t="s">
        <v>43</v>
      </c>
      <c r="D39" s="6" t="s">
        <v>35</v>
      </c>
      <c r="E39" s="8">
        <v>62501</v>
      </c>
      <c r="F39" s="23"/>
      <c r="G39" s="10">
        <f t="shared" si="4"/>
        <v>0</v>
      </c>
      <c r="H39" s="9"/>
      <c r="I39" s="10">
        <f t="shared" si="3"/>
        <v>0</v>
      </c>
    </row>
    <row r="40" spans="2:9">
      <c r="B40" s="5">
        <v>20</v>
      </c>
      <c r="C40" s="28" t="s">
        <v>44</v>
      </c>
      <c r="D40" s="6" t="s">
        <v>35</v>
      </c>
      <c r="E40" s="8">
        <v>62500</v>
      </c>
      <c r="F40" s="23"/>
      <c r="G40" s="10">
        <f t="shared" si="4"/>
        <v>0</v>
      </c>
      <c r="H40" s="9"/>
      <c r="I40" s="10">
        <f t="shared" si="3"/>
        <v>0</v>
      </c>
    </row>
    <row r="41" spans="2:9">
      <c r="B41" s="5">
        <v>21</v>
      </c>
      <c r="C41" s="28" t="s">
        <v>45</v>
      </c>
      <c r="D41" s="6" t="s">
        <v>35</v>
      </c>
      <c r="E41" s="8">
        <v>19500</v>
      </c>
      <c r="F41" s="23"/>
      <c r="G41" s="10">
        <f t="shared" si="4"/>
        <v>0</v>
      </c>
      <c r="H41" s="9"/>
      <c r="I41" s="10">
        <f t="shared" si="3"/>
        <v>0</v>
      </c>
    </row>
    <row r="42" spans="2:9" ht="15">
      <c r="B42" s="17" t="s">
        <v>46</v>
      </c>
      <c r="C42" s="18" t="s">
        <v>47</v>
      </c>
      <c r="D42" s="17"/>
      <c r="E42" s="19"/>
      <c r="F42" s="23"/>
      <c r="G42" s="19">
        <f>SUM(G33:G41)</f>
        <v>0</v>
      </c>
      <c r="H42" s="20"/>
      <c r="I42" s="19">
        <f>SUM(I33:I41)</f>
        <v>0</v>
      </c>
    </row>
    <row r="43" spans="2:9">
      <c r="B43" s="5">
        <v>22</v>
      </c>
      <c r="C43" s="21" t="s">
        <v>48</v>
      </c>
      <c r="D43" s="22" t="s">
        <v>49</v>
      </c>
      <c r="E43" s="29">
        <v>9500</v>
      </c>
      <c r="F43" s="23"/>
      <c r="G43" s="10">
        <f t="shared" ref="G43:G51" si="5">E43*F43</f>
        <v>0</v>
      </c>
      <c r="H43" s="9"/>
      <c r="I43" s="10">
        <f>E43*H43</f>
        <v>0</v>
      </c>
    </row>
    <row r="44" spans="2:9">
      <c r="B44" s="5">
        <v>23</v>
      </c>
      <c r="C44" s="21" t="s">
        <v>50</v>
      </c>
      <c r="D44" s="22" t="s">
        <v>49</v>
      </c>
      <c r="E44" s="29">
        <v>8500</v>
      </c>
      <c r="F44" s="23"/>
      <c r="G44" s="10">
        <f t="shared" si="5"/>
        <v>0</v>
      </c>
      <c r="H44" s="9"/>
      <c r="I44" s="10">
        <f t="shared" ref="I44:I52" si="6">E44*H44</f>
        <v>0</v>
      </c>
    </row>
    <row r="45" spans="2:9">
      <c r="B45" s="5">
        <v>24</v>
      </c>
      <c r="C45" s="30" t="s">
        <v>51</v>
      </c>
      <c r="D45" s="22" t="s">
        <v>49</v>
      </c>
      <c r="E45" s="29">
        <v>12300</v>
      </c>
      <c r="F45" s="23"/>
      <c r="G45" s="10">
        <f t="shared" si="5"/>
        <v>0</v>
      </c>
      <c r="H45" s="31"/>
      <c r="I45" s="10">
        <f t="shared" si="6"/>
        <v>0</v>
      </c>
    </row>
    <row r="46" spans="2:9">
      <c r="B46" s="5">
        <v>25</v>
      </c>
      <c r="C46" s="21" t="s">
        <v>52</v>
      </c>
      <c r="D46" s="22" t="s">
        <v>49</v>
      </c>
      <c r="E46" s="29">
        <v>4500</v>
      </c>
      <c r="F46" s="23"/>
      <c r="G46" s="10">
        <f t="shared" si="5"/>
        <v>0</v>
      </c>
      <c r="H46" s="9"/>
      <c r="I46" s="10">
        <f t="shared" si="6"/>
        <v>0</v>
      </c>
    </row>
    <row r="47" spans="2:9">
      <c r="B47" s="5">
        <v>26</v>
      </c>
      <c r="C47" s="21" t="s">
        <v>53</v>
      </c>
      <c r="D47" s="22" t="s">
        <v>49</v>
      </c>
      <c r="E47" s="29">
        <v>32500</v>
      </c>
      <c r="F47" s="23"/>
      <c r="G47" s="10">
        <f t="shared" si="5"/>
        <v>0</v>
      </c>
      <c r="H47" s="9"/>
      <c r="I47" s="10">
        <f t="shared" si="6"/>
        <v>0</v>
      </c>
    </row>
    <row r="48" spans="2:9">
      <c r="B48" s="5">
        <v>27</v>
      </c>
      <c r="C48" s="21" t="s">
        <v>54</v>
      </c>
      <c r="D48" s="22" t="s">
        <v>49</v>
      </c>
      <c r="E48" s="29">
        <v>15500</v>
      </c>
      <c r="F48" s="23"/>
      <c r="G48" s="10">
        <f t="shared" si="5"/>
        <v>0</v>
      </c>
      <c r="H48" s="9"/>
      <c r="I48" s="10">
        <f t="shared" si="6"/>
        <v>0</v>
      </c>
    </row>
    <row r="49" spans="2:9">
      <c r="B49" s="5">
        <v>28</v>
      </c>
      <c r="C49" s="21" t="s">
        <v>55</v>
      </c>
      <c r="D49" s="22" t="s">
        <v>49</v>
      </c>
      <c r="E49" s="29">
        <v>17500</v>
      </c>
      <c r="F49" s="23"/>
      <c r="G49" s="10">
        <f t="shared" si="5"/>
        <v>0</v>
      </c>
      <c r="H49" s="9"/>
      <c r="I49" s="10">
        <f t="shared" si="6"/>
        <v>0</v>
      </c>
    </row>
    <row r="50" spans="2:9">
      <c r="B50" s="5">
        <v>29</v>
      </c>
      <c r="C50" s="21" t="s">
        <v>56</v>
      </c>
      <c r="D50" s="22" t="s">
        <v>57</v>
      </c>
      <c r="E50" s="29">
        <v>9500</v>
      </c>
      <c r="F50" s="23"/>
      <c r="G50" s="10">
        <f t="shared" si="5"/>
        <v>0</v>
      </c>
      <c r="H50" s="9"/>
      <c r="I50" s="10">
        <f t="shared" si="6"/>
        <v>0</v>
      </c>
    </row>
    <row r="51" spans="2:9">
      <c r="B51" s="5">
        <v>30</v>
      </c>
      <c r="C51" s="21" t="s">
        <v>58</v>
      </c>
      <c r="D51" s="22" t="s">
        <v>57</v>
      </c>
      <c r="E51" s="29">
        <v>2500</v>
      </c>
      <c r="F51" s="23"/>
      <c r="G51" s="10">
        <f t="shared" si="5"/>
        <v>0</v>
      </c>
      <c r="H51" s="9"/>
      <c r="I51" s="10">
        <f t="shared" si="6"/>
        <v>0</v>
      </c>
    </row>
    <row r="52" spans="2:9">
      <c r="B52" s="5">
        <v>31</v>
      </c>
      <c r="C52" s="21" t="s">
        <v>59</v>
      </c>
      <c r="D52" s="22" t="s">
        <v>57</v>
      </c>
      <c r="E52" s="29">
        <v>12300</v>
      </c>
      <c r="F52" s="23"/>
      <c r="G52" s="10">
        <f>F52*E52</f>
        <v>0</v>
      </c>
      <c r="H52" s="9"/>
      <c r="I52" s="10">
        <f t="shared" si="6"/>
        <v>0</v>
      </c>
    </row>
    <row r="53" spans="2:9" ht="15">
      <c r="B53" s="17" t="s">
        <v>60</v>
      </c>
      <c r="C53" s="18" t="s">
        <v>61</v>
      </c>
      <c r="D53" s="17"/>
      <c r="E53" s="19"/>
      <c r="F53" s="23"/>
      <c r="G53" s="19">
        <f>SUM(G43:G52)</f>
        <v>0</v>
      </c>
      <c r="H53" s="20"/>
      <c r="I53" s="19">
        <f>SUM(I43:I52)</f>
        <v>0</v>
      </c>
    </row>
    <row r="54" spans="2:9" ht="15">
      <c r="B54" s="17" t="s">
        <v>62</v>
      </c>
      <c r="C54" s="18" t="s">
        <v>63</v>
      </c>
      <c r="D54" s="17"/>
      <c r="E54" s="19"/>
      <c r="F54" s="23"/>
      <c r="G54" s="19">
        <f>G32+G42+G53</f>
        <v>0</v>
      </c>
      <c r="H54" s="20"/>
      <c r="I54" s="19">
        <f>I32+I42+I53</f>
        <v>0</v>
      </c>
    </row>
    <row r="55" spans="2:9">
      <c r="B55" s="5">
        <v>32</v>
      </c>
      <c r="C55" s="21" t="s">
        <v>64</v>
      </c>
      <c r="D55" s="22" t="s">
        <v>15</v>
      </c>
      <c r="E55" s="25">
        <v>20000</v>
      </c>
      <c r="F55" s="23"/>
      <c r="G55" s="10">
        <f>E55*F55</f>
        <v>0</v>
      </c>
      <c r="H55" s="9"/>
      <c r="I55" s="10">
        <f>E55*H55</f>
        <v>0</v>
      </c>
    </row>
    <row r="56" spans="2:9">
      <c r="B56" s="5">
        <v>33</v>
      </c>
      <c r="C56" s="21" t="s">
        <v>65</v>
      </c>
      <c r="D56" s="22" t="s">
        <v>15</v>
      </c>
      <c r="E56" s="32">
        <v>1916159.46</v>
      </c>
      <c r="F56" s="23"/>
      <c r="G56" s="10">
        <f>F56*E56</f>
        <v>0</v>
      </c>
      <c r="H56" s="9"/>
      <c r="I56" s="10">
        <f t="shared" ref="I56:I57" si="7">E56*H56</f>
        <v>0</v>
      </c>
    </row>
    <row r="57" spans="2:9">
      <c r="B57" s="5">
        <v>34</v>
      </c>
      <c r="C57" s="21" t="s">
        <v>66</v>
      </c>
      <c r="D57" s="22" t="s">
        <v>15</v>
      </c>
      <c r="E57" s="32">
        <v>1916159.46</v>
      </c>
      <c r="F57" s="23">
        <v>30</v>
      </c>
      <c r="G57" s="10">
        <f>F57*E57</f>
        <v>57484783.799999997</v>
      </c>
      <c r="H57" s="9">
        <v>90</v>
      </c>
      <c r="I57" s="10">
        <f t="shared" si="7"/>
        <v>172454351.40000001</v>
      </c>
    </row>
    <row r="58" spans="2:9" ht="15">
      <c r="B58" s="17" t="s">
        <v>67</v>
      </c>
      <c r="C58" s="18" t="s">
        <v>13</v>
      </c>
      <c r="D58" s="33"/>
      <c r="E58" s="34"/>
      <c r="F58" s="23"/>
      <c r="G58" s="35">
        <f>G55+G56+G57</f>
        <v>57484783.799999997</v>
      </c>
      <c r="H58" s="36"/>
      <c r="I58" s="35">
        <f>I55+I56+I57</f>
        <v>172454351.40000001</v>
      </c>
    </row>
    <row r="59" spans="2:9">
      <c r="B59" s="5">
        <v>35</v>
      </c>
      <c r="C59" s="37" t="s">
        <v>68</v>
      </c>
      <c r="D59" s="22" t="s">
        <v>69</v>
      </c>
      <c r="E59" s="29">
        <v>650</v>
      </c>
      <c r="F59" s="23"/>
      <c r="G59" s="10">
        <f>E59*F59</f>
        <v>0</v>
      </c>
      <c r="H59" s="9"/>
      <c r="I59" s="10">
        <f>E59*H59</f>
        <v>0</v>
      </c>
    </row>
    <row r="60" spans="2:9">
      <c r="B60" s="5">
        <v>36</v>
      </c>
      <c r="C60" s="7" t="s">
        <v>70</v>
      </c>
      <c r="D60" s="22" t="s">
        <v>71</v>
      </c>
      <c r="E60" s="29">
        <v>900</v>
      </c>
      <c r="F60" s="23"/>
      <c r="G60" s="10">
        <f>E60*F60</f>
        <v>0</v>
      </c>
      <c r="H60" s="9"/>
      <c r="I60" s="10">
        <f>E60*H60</f>
        <v>0</v>
      </c>
    </row>
    <row r="61" spans="2:9" ht="15">
      <c r="B61" s="38" t="s">
        <v>72</v>
      </c>
      <c r="C61" s="39" t="s">
        <v>73</v>
      </c>
      <c r="D61" s="38"/>
      <c r="E61" s="40"/>
      <c r="F61" s="23"/>
      <c r="G61" s="35">
        <f>SUM(G59:G60)</f>
        <v>0</v>
      </c>
      <c r="H61" s="41"/>
      <c r="I61" s="35">
        <f>SUM(I59:I60)</f>
        <v>0</v>
      </c>
    </row>
    <row r="62" spans="2:9">
      <c r="B62" s="5">
        <v>37</v>
      </c>
      <c r="C62" s="21" t="s">
        <v>74</v>
      </c>
      <c r="D62" s="22" t="s">
        <v>26</v>
      </c>
      <c r="E62" s="25">
        <v>5200000</v>
      </c>
      <c r="F62" s="23"/>
      <c r="G62" s="10">
        <f>E62*F62</f>
        <v>0</v>
      </c>
      <c r="H62" s="10"/>
      <c r="I62" s="10">
        <f>E62*H62</f>
        <v>0</v>
      </c>
    </row>
    <row r="63" spans="2:9">
      <c r="B63" s="5">
        <v>38</v>
      </c>
      <c r="C63" s="21" t="s">
        <v>75</v>
      </c>
      <c r="D63" s="22" t="s">
        <v>26</v>
      </c>
      <c r="E63" s="42">
        <v>10959000</v>
      </c>
      <c r="F63" s="23"/>
      <c r="G63" s="10">
        <f t="shared" ref="G63:G64" si="8">E63*F63</f>
        <v>0</v>
      </c>
      <c r="H63" s="9"/>
      <c r="I63" s="10">
        <f t="shared" ref="I63:I64" si="9">E63*H63</f>
        <v>0</v>
      </c>
    </row>
    <row r="64" spans="2:9">
      <c r="B64" s="5">
        <v>39</v>
      </c>
      <c r="C64" s="21" t="s">
        <v>76</v>
      </c>
      <c r="D64" s="22" t="s">
        <v>26</v>
      </c>
      <c r="E64" s="42">
        <v>10596000</v>
      </c>
      <c r="F64" s="23"/>
      <c r="G64" s="10">
        <f t="shared" si="8"/>
        <v>0</v>
      </c>
      <c r="H64" s="9"/>
      <c r="I64" s="10">
        <f t="shared" si="9"/>
        <v>0</v>
      </c>
    </row>
    <row r="65" spans="2:9" ht="15">
      <c r="B65" s="38" t="s">
        <v>77</v>
      </c>
      <c r="C65" s="39" t="s">
        <v>78</v>
      </c>
      <c r="D65" s="38"/>
      <c r="E65" s="43"/>
      <c r="F65" s="23"/>
      <c r="G65" s="35">
        <f>SUM(G62:G64)</f>
        <v>0</v>
      </c>
      <c r="H65" s="36"/>
      <c r="I65" s="35">
        <f>SUM(I62:I64)</f>
        <v>0</v>
      </c>
    </row>
    <row r="66" spans="2:9" ht="15">
      <c r="B66" s="38" t="s">
        <v>79</v>
      </c>
      <c r="C66" s="39" t="s">
        <v>80</v>
      </c>
      <c r="D66" s="38"/>
      <c r="E66" s="40"/>
      <c r="F66" s="23"/>
      <c r="G66" s="35">
        <f>G25+G54+G58+G61+G65</f>
        <v>57484783.799999997</v>
      </c>
      <c r="H66" s="36"/>
      <c r="I66" s="35">
        <f>I25+I54+I58+I61+I65</f>
        <v>172454351.40000001</v>
      </c>
    </row>
    <row r="67" spans="2:9">
      <c r="B67" s="5">
        <v>40</v>
      </c>
      <c r="C67" s="44" t="s">
        <v>81</v>
      </c>
      <c r="D67" s="22" t="s">
        <v>49</v>
      </c>
      <c r="E67" s="45">
        <v>9000</v>
      </c>
      <c r="F67" s="23"/>
      <c r="G67" s="10">
        <f t="shared" ref="G67:G90" si="10">E67*F67</f>
        <v>0</v>
      </c>
      <c r="H67" s="9"/>
      <c r="I67" s="56">
        <f>E67*H67</f>
        <v>0</v>
      </c>
    </row>
    <row r="68" spans="2:9" ht="28.5">
      <c r="B68" s="5">
        <v>41</v>
      </c>
      <c r="C68" s="46" t="s">
        <v>82</v>
      </c>
      <c r="D68" s="47" t="s">
        <v>49</v>
      </c>
      <c r="E68" s="45">
        <v>2500</v>
      </c>
      <c r="F68" s="23"/>
      <c r="G68" s="10">
        <f t="shared" si="10"/>
        <v>0</v>
      </c>
      <c r="H68" s="9"/>
      <c r="I68" s="56">
        <f t="shared" ref="I68:I90" si="11">E68*H68</f>
        <v>0</v>
      </c>
    </row>
    <row r="69" spans="2:9">
      <c r="B69" s="5">
        <v>42</v>
      </c>
      <c r="C69" s="48" t="s">
        <v>83</v>
      </c>
      <c r="D69" s="47" t="s">
        <v>49</v>
      </c>
      <c r="E69" s="45">
        <v>6000</v>
      </c>
      <c r="F69" s="23"/>
      <c r="G69" s="10">
        <f t="shared" si="10"/>
        <v>0</v>
      </c>
      <c r="H69" s="9"/>
      <c r="I69" s="56">
        <f t="shared" si="11"/>
        <v>0</v>
      </c>
    </row>
    <row r="70" spans="2:9">
      <c r="B70" s="5">
        <v>43</v>
      </c>
      <c r="C70" s="48" t="s">
        <v>84</v>
      </c>
      <c r="D70" s="47" t="s">
        <v>49</v>
      </c>
      <c r="E70" s="45">
        <v>5000</v>
      </c>
      <c r="F70" s="23"/>
      <c r="G70" s="10">
        <f t="shared" si="10"/>
        <v>0</v>
      </c>
      <c r="H70" s="9"/>
      <c r="I70" s="56">
        <f t="shared" si="11"/>
        <v>0</v>
      </c>
    </row>
    <row r="71" spans="2:9">
      <c r="B71" s="5">
        <v>44</v>
      </c>
      <c r="C71" s="49" t="s">
        <v>85</v>
      </c>
      <c r="D71" s="47" t="s">
        <v>49</v>
      </c>
      <c r="E71" s="45">
        <v>15000</v>
      </c>
      <c r="F71" s="23"/>
      <c r="G71" s="10"/>
      <c r="H71" s="9"/>
      <c r="I71" s="56">
        <f t="shared" si="11"/>
        <v>0</v>
      </c>
    </row>
    <row r="72" spans="2:9">
      <c r="B72" s="5">
        <v>45</v>
      </c>
      <c r="C72" s="49" t="s">
        <v>86</v>
      </c>
      <c r="D72" s="47" t="s">
        <v>49</v>
      </c>
      <c r="E72" s="45">
        <v>15000</v>
      </c>
      <c r="F72" s="23"/>
      <c r="G72" s="10"/>
      <c r="H72" s="9"/>
      <c r="I72" s="56">
        <f t="shared" si="11"/>
        <v>0</v>
      </c>
    </row>
    <row r="73" spans="2:9">
      <c r="B73" s="5">
        <v>46</v>
      </c>
      <c r="C73" s="49" t="s">
        <v>87</v>
      </c>
      <c r="D73" s="47" t="s">
        <v>49</v>
      </c>
      <c r="E73" s="45">
        <v>20000</v>
      </c>
      <c r="F73" s="23"/>
      <c r="G73" s="10">
        <f t="shared" si="10"/>
        <v>0</v>
      </c>
      <c r="H73" s="9"/>
      <c r="I73" s="56">
        <f t="shared" si="11"/>
        <v>0</v>
      </c>
    </row>
    <row r="74" spans="2:9">
      <c r="B74" s="5">
        <v>47</v>
      </c>
      <c r="C74" s="49" t="s">
        <v>88</v>
      </c>
      <c r="D74" s="47" t="s">
        <v>49</v>
      </c>
      <c r="E74" s="45">
        <v>30000</v>
      </c>
      <c r="F74" s="23"/>
      <c r="G74" s="10">
        <f t="shared" si="10"/>
        <v>0</v>
      </c>
      <c r="H74" s="9"/>
      <c r="I74" s="56">
        <f t="shared" si="11"/>
        <v>0</v>
      </c>
    </row>
    <row r="75" spans="2:9">
      <c r="B75" s="5">
        <v>48</v>
      </c>
      <c r="C75" s="49" t="s">
        <v>89</v>
      </c>
      <c r="D75" s="47" t="s">
        <v>49</v>
      </c>
      <c r="E75" s="45">
        <v>240000</v>
      </c>
      <c r="F75" s="23"/>
      <c r="G75" s="10">
        <f t="shared" si="10"/>
        <v>0</v>
      </c>
      <c r="H75" s="9"/>
      <c r="I75" s="56">
        <f t="shared" si="11"/>
        <v>0</v>
      </c>
    </row>
    <row r="76" spans="2:9">
      <c r="B76" s="5">
        <v>49</v>
      </c>
      <c r="C76" s="49" t="s">
        <v>90</v>
      </c>
      <c r="D76" s="47" t="s">
        <v>49</v>
      </c>
      <c r="E76" s="45">
        <v>34000</v>
      </c>
      <c r="F76" s="23"/>
      <c r="G76" s="10">
        <f t="shared" si="10"/>
        <v>0</v>
      </c>
      <c r="H76" s="9"/>
      <c r="I76" s="56">
        <f t="shared" si="11"/>
        <v>0</v>
      </c>
    </row>
    <row r="77" spans="2:9">
      <c r="B77" s="5">
        <v>50</v>
      </c>
      <c r="C77" s="49" t="s">
        <v>91</v>
      </c>
      <c r="D77" s="47" t="s">
        <v>49</v>
      </c>
      <c r="E77" s="45">
        <v>48000</v>
      </c>
      <c r="F77" s="23"/>
      <c r="G77" s="10">
        <f t="shared" si="10"/>
        <v>0</v>
      </c>
      <c r="H77" s="9"/>
      <c r="I77" s="56">
        <f t="shared" si="11"/>
        <v>0</v>
      </c>
    </row>
    <row r="78" spans="2:9">
      <c r="B78" s="5">
        <v>51</v>
      </c>
      <c r="C78" s="49" t="s">
        <v>92</v>
      </c>
      <c r="D78" s="47" t="s">
        <v>49</v>
      </c>
      <c r="E78" s="45">
        <v>60000</v>
      </c>
      <c r="F78" s="23"/>
      <c r="G78" s="10">
        <f t="shared" si="10"/>
        <v>0</v>
      </c>
      <c r="H78" s="9"/>
      <c r="I78" s="56">
        <f t="shared" si="11"/>
        <v>0</v>
      </c>
    </row>
    <row r="79" spans="2:9">
      <c r="B79" s="5">
        <v>52</v>
      </c>
      <c r="C79" s="49" t="s">
        <v>93</v>
      </c>
      <c r="D79" s="47" t="s">
        <v>49</v>
      </c>
      <c r="E79" s="45">
        <v>14960</v>
      </c>
      <c r="F79" s="23"/>
      <c r="G79" s="10">
        <f t="shared" si="10"/>
        <v>0</v>
      </c>
      <c r="H79" s="9"/>
      <c r="I79" s="56">
        <f t="shared" si="11"/>
        <v>0</v>
      </c>
    </row>
    <row r="80" spans="2:9">
      <c r="B80" s="5">
        <v>53</v>
      </c>
      <c r="C80" s="49" t="s">
        <v>94</v>
      </c>
      <c r="D80" s="47" t="s">
        <v>49</v>
      </c>
      <c r="E80" s="45">
        <v>100000</v>
      </c>
      <c r="F80" s="23"/>
      <c r="G80" s="10">
        <f t="shared" si="10"/>
        <v>0</v>
      </c>
      <c r="H80" s="9"/>
      <c r="I80" s="56">
        <f t="shared" si="11"/>
        <v>0</v>
      </c>
    </row>
    <row r="81" spans="2:9">
      <c r="B81" s="5">
        <v>54</v>
      </c>
      <c r="C81" s="21" t="s">
        <v>95</v>
      </c>
      <c r="D81" s="22" t="s">
        <v>57</v>
      </c>
      <c r="E81" s="29">
        <v>15000</v>
      </c>
      <c r="F81" s="23"/>
      <c r="G81" s="10">
        <f t="shared" si="10"/>
        <v>0</v>
      </c>
      <c r="H81" s="9"/>
      <c r="I81" s="56">
        <f t="shared" si="11"/>
        <v>0</v>
      </c>
    </row>
    <row r="82" spans="2:9">
      <c r="B82" s="5">
        <v>55</v>
      </c>
      <c r="C82" s="21" t="s">
        <v>96</v>
      </c>
      <c r="D82" s="22" t="s">
        <v>57</v>
      </c>
      <c r="E82" s="29">
        <v>28000</v>
      </c>
      <c r="F82" s="23"/>
      <c r="G82" s="10">
        <f t="shared" si="10"/>
        <v>0</v>
      </c>
      <c r="H82" s="9"/>
      <c r="I82" s="56">
        <f t="shared" si="11"/>
        <v>0</v>
      </c>
    </row>
    <row r="83" spans="2:9">
      <c r="B83" s="5">
        <v>56</v>
      </c>
      <c r="C83" s="21" t="s">
        <v>97</v>
      </c>
      <c r="D83" s="22" t="s">
        <v>57</v>
      </c>
      <c r="E83" s="29">
        <v>15000</v>
      </c>
      <c r="F83" s="23"/>
      <c r="G83" s="10">
        <f t="shared" si="10"/>
        <v>0</v>
      </c>
      <c r="H83" s="9"/>
      <c r="I83" s="56">
        <f t="shared" si="11"/>
        <v>0</v>
      </c>
    </row>
    <row r="84" spans="2:9">
      <c r="B84" s="5">
        <v>57</v>
      </c>
      <c r="C84" s="21" t="s">
        <v>98</v>
      </c>
      <c r="D84" s="22" t="s">
        <v>57</v>
      </c>
      <c r="E84" s="29">
        <v>27000</v>
      </c>
      <c r="F84" s="23"/>
      <c r="G84" s="10">
        <f t="shared" si="10"/>
        <v>0</v>
      </c>
      <c r="H84" s="9"/>
      <c r="I84" s="56">
        <f t="shared" si="11"/>
        <v>0</v>
      </c>
    </row>
    <row r="85" spans="2:9">
      <c r="B85" s="5">
        <v>58</v>
      </c>
      <c r="C85" s="21" t="s">
        <v>99</v>
      </c>
      <c r="D85" s="22" t="s">
        <v>57</v>
      </c>
      <c r="E85" s="29">
        <v>220000</v>
      </c>
      <c r="F85" s="23"/>
      <c r="G85" s="10">
        <f t="shared" si="10"/>
        <v>0</v>
      </c>
      <c r="H85" s="9"/>
      <c r="I85" s="56">
        <f t="shared" si="11"/>
        <v>0</v>
      </c>
    </row>
    <row r="86" spans="2:9">
      <c r="B86" s="5">
        <v>59</v>
      </c>
      <c r="C86" s="21" t="s">
        <v>100</v>
      </c>
      <c r="D86" s="22" t="s">
        <v>57</v>
      </c>
      <c r="E86" s="29">
        <v>120000</v>
      </c>
      <c r="F86" s="23"/>
      <c r="G86" s="10">
        <f t="shared" si="10"/>
        <v>0</v>
      </c>
      <c r="H86" s="9"/>
      <c r="I86" s="56">
        <f t="shared" si="11"/>
        <v>0</v>
      </c>
    </row>
    <row r="87" spans="2:9">
      <c r="B87" s="5">
        <v>60</v>
      </c>
      <c r="C87" s="21" t="s">
        <v>101</v>
      </c>
      <c r="D87" s="22" t="s">
        <v>57</v>
      </c>
      <c r="E87" s="29">
        <v>110000</v>
      </c>
      <c r="F87" s="23"/>
      <c r="G87" s="10">
        <f t="shared" si="10"/>
        <v>0</v>
      </c>
      <c r="H87" s="9"/>
      <c r="I87" s="56">
        <f t="shared" si="11"/>
        <v>0</v>
      </c>
    </row>
    <row r="88" spans="2:9">
      <c r="B88" s="5">
        <v>61</v>
      </c>
      <c r="C88" s="50" t="s">
        <v>102</v>
      </c>
      <c r="D88" s="22" t="s">
        <v>57</v>
      </c>
      <c r="E88" s="29">
        <v>140000</v>
      </c>
      <c r="F88" s="23"/>
      <c r="G88" s="10">
        <f t="shared" si="10"/>
        <v>0</v>
      </c>
      <c r="H88" s="9"/>
      <c r="I88" s="56">
        <f t="shared" si="11"/>
        <v>0</v>
      </c>
    </row>
    <row r="89" spans="2:9">
      <c r="B89" s="5">
        <v>62</v>
      </c>
      <c r="C89" s="50" t="s">
        <v>103</v>
      </c>
      <c r="D89" s="22" t="s">
        <v>49</v>
      </c>
      <c r="E89" s="29">
        <v>60000</v>
      </c>
      <c r="F89" s="23"/>
      <c r="G89" s="10">
        <f t="shared" si="10"/>
        <v>0</v>
      </c>
      <c r="H89" s="9"/>
      <c r="I89" s="56">
        <f t="shared" si="11"/>
        <v>0</v>
      </c>
    </row>
    <row r="90" spans="2:9">
      <c r="B90" s="5">
        <v>63</v>
      </c>
      <c r="C90" s="50" t="s">
        <v>104</v>
      </c>
      <c r="D90" s="22" t="s">
        <v>49</v>
      </c>
      <c r="E90" s="29">
        <v>60000</v>
      </c>
      <c r="F90" s="23"/>
      <c r="G90" s="10">
        <f t="shared" si="10"/>
        <v>0</v>
      </c>
      <c r="H90" s="9"/>
      <c r="I90" s="56">
        <f t="shared" si="11"/>
        <v>0</v>
      </c>
    </row>
    <row r="91" spans="2:9" ht="14.25" customHeight="1">
      <c r="B91" s="38" t="s">
        <v>105</v>
      </c>
      <c r="C91" s="51" t="s">
        <v>106</v>
      </c>
      <c r="D91" s="33"/>
      <c r="E91" s="52"/>
      <c r="F91" s="23"/>
      <c r="G91" s="35">
        <f>SUM(G67:G90)</f>
        <v>0</v>
      </c>
      <c r="H91" s="36"/>
      <c r="I91" s="35">
        <f>SUM(I67:I90)</f>
        <v>0</v>
      </c>
    </row>
    <row r="92" spans="2:9">
      <c r="B92" s="5">
        <v>64</v>
      </c>
      <c r="C92" s="21" t="s">
        <v>107</v>
      </c>
      <c r="D92" s="22" t="s">
        <v>108</v>
      </c>
      <c r="E92" s="25">
        <v>500000</v>
      </c>
      <c r="F92" s="23"/>
      <c r="G92" s="53">
        <f>F92*E92</f>
        <v>0</v>
      </c>
      <c r="H92" s="9"/>
      <c r="I92" s="56">
        <f>E92*H92</f>
        <v>0</v>
      </c>
    </row>
    <row r="93" spans="2:9">
      <c r="B93" s="5">
        <v>65</v>
      </c>
      <c r="C93" s="30" t="s">
        <v>109</v>
      </c>
      <c r="D93" s="54" t="s">
        <v>110</v>
      </c>
      <c r="E93" s="55">
        <v>3500000</v>
      </c>
      <c r="F93" s="23">
        <v>1</v>
      </c>
      <c r="G93" s="10">
        <f>F93*E93</f>
        <v>3500000</v>
      </c>
      <c r="H93" s="9">
        <v>3</v>
      </c>
      <c r="I93" s="56">
        <f t="shared" ref="I93:I95" si="12">E93*H93</f>
        <v>10500000</v>
      </c>
    </row>
    <row r="94" spans="2:9">
      <c r="B94" s="5">
        <v>66</v>
      </c>
      <c r="C94" s="30" t="s">
        <v>111</v>
      </c>
      <c r="D94" s="54" t="s">
        <v>112</v>
      </c>
      <c r="E94" s="55">
        <v>60000</v>
      </c>
      <c r="F94" s="23"/>
      <c r="G94" s="53">
        <f>F94*E94</f>
        <v>0</v>
      </c>
      <c r="H94" s="9"/>
      <c r="I94" s="56">
        <f t="shared" si="12"/>
        <v>0</v>
      </c>
    </row>
    <row r="95" spans="2:9">
      <c r="B95" s="5">
        <v>67</v>
      </c>
      <c r="C95" s="44" t="s">
        <v>113</v>
      </c>
      <c r="D95" s="22" t="s">
        <v>114</v>
      </c>
      <c r="E95" s="25">
        <v>435000</v>
      </c>
      <c r="F95" s="23"/>
      <c r="G95" s="56">
        <f>F95*E95</f>
        <v>0</v>
      </c>
      <c r="H95" s="9"/>
      <c r="I95" s="56">
        <f t="shared" si="12"/>
        <v>0</v>
      </c>
    </row>
    <row r="96" spans="2:9" ht="15">
      <c r="B96" s="38" t="s">
        <v>115</v>
      </c>
      <c r="C96" s="39" t="s">
        <v>116</v>
      </c>
      <c r="D96" s="38"/>
      <c r="E96" s="35"/>
      <c r="F96" s="36"/>
      <c r="G96" s="35">
        <f>SUM(G92:G95)</f>
        <v>3500000</v>
      </c>
      <c r="H96" s="36"/>
      <c r="I96" s="35">
        <f>SUM(I92:I95)</f>
        <v>10500000</v>
      </c>
    </row>
    <row r="97" spans="2:9" ht="15">
      <c r="B97" s="57"/>
      <c r="C97" s="58" t="s">
        <v>117</v>
      </c>
      <c r="D97" s="59"/>
      <c r="E97" s="60"/>
      <c r="F97" s="61"/>
      <c r="G97" s="62"/>
      <c r="H97" s="61"/>
      <c r="I97" s="62"/>
    </row>
    <row r="98" spans="2:9" ht="15">
      <c r="B98" s="17" t="s">
        <v>118</v>
      </c>
      <c r="C98" s="18" t="s">
        <v>119</v>
      </c>
      <c r="D98" s="17"/>
      <c r="E98" s="19"/>
      <c r="F98" s="20"/>
      <c r="G98" s="19">
        <f>G96+G91+G97</f>
        <v>3500000</v>
      </c>
      <c r="H98" s="19">
        <f>H96+H91</f>
        <v>0</v>
      </c>
      <c r="I98" s="19">
        <f>I96+I91+I97</f>
        <v>10500000</v>
      </c>
    </row>
    <row r="99" spans="2:9" ht="15">
      <c r="B99" s="17" t="s">
        <v>120</v>
      </c>
      <c r="C99" s="18" t="s">
        <v>121</v>
      </c>
      <c r="D99" s="17"/>
      <c r="E99" s="19"/>
      <c r="F99" s="20"/>
      <c r="G99" s="19">
        <f>G66+G98</f>
        <v>60984783.799999997</v>
      </c>
      <c r="H99" s="20"/>
      <c r="I99" s="19">
        <f>I98+I66</f>
        <v>182954351.40000001</v>
      </c>
    </row>
    <row r="100" spans="2:9" ht="15">
      <c r="B100" s="17" t="s">
        <v>122</v>
      </c>
      <c r="C100" s="18" t="s">
        <v>123</v>
      </c>
      <c r="D100" s="17"/>
      <c r="E100" s="19"/>
      <c r="F100" s="20"/>
      <c r="G100" s="19">
        <f>G99*0.1</f>
        <v>6098478.3799999999</v>
      </c>
      <c r="H100" s="20"/>
      <c r="I100" s="19">
        <f>I99*0.1</f>
        <v>18295435.140000001</v>
      </c>
    </row>
    <row r="101" spans="2:9" ht="15">
      <c r="B101" s="17" t="s">
        <v>124</v>
      </c>
      <c r="C101" s="18" t="s">
        <v>125</v>
      </c>
      <c r="D101" s="17"/>
      <c r="E101" s="19"/>
      <c r="F101" s="20"/>
      <c r="G101" s="19">
        <f>SUM(G99:G100)</f>
        <v>67083262.18</v>
      </c>
      <c r="H101" s="20"/>
      <c r="I101" s="19">
        <v>201249786</v>
      </c>
    </row>
    <row r="102" spans="2:9" ht="15">
      <c r="C102" s="4" t="s">
        <v>126</v>
      </c>
    </row>
    <row r="103" spans="2:9">
      <c r="C103" t="s">
        <v>127</v>
      </c>
      <c r="G103" s="69" t="s">
        <v>128</v>
      </c>
      <c r="H103" s="69"/>
      <c r="I103" s="65"/>
    </row>
    <row r="104" spans="2:9">
      <c r="G104" s="1"/>
      <c r="H104" s="1"/>
      <c r="I104" s="65"/>
    </row>
    <row r="105" spans="2:9">
      <c r="C105" t="s">
        <v>129</v>
      </c>
      <c r="G105" s="69" t="s">
        <v>130</v>
      </c>
      <c r="H105" s="69"/>
    </row>
    <row r="106" spans="2:9">
      <c r="G106" s="1"/>
      <c r="H106" s="1"/>
    </row>
    <row r="107" spans="2:9" ht="15" customHeight="1">
      <c r="C107" s="63" t="s">
        <v>131</v>
      </c>
      <c r="G107" s="69" t="s">
        <v>132</v>
      </c>
      <c r="H107" s="69"/>
    </row>
    <row r="108" spans="2:9" ht="15">
      <c r="C108" s="4" t="s">
        <v>133</v>
      </c>
    </row>
    <row r="109" spans="2:9">
      <c r="C109" t="s">
        <v>134</v>
      </c>
      <c r="G109" s="70" t="s">
        <v>135</v>
      </c>
      <c r="H109" s="70"/>
    </row>
    <row r="111" spans="2:9" ht="15">
      <c r="C111" s="4" t="s">
        <v>136</v>
      </c>
    </row>
    <row r="112" spans="2:9">
      <c r="C112" t="s">
        <v>137</v>
      </c>
      <c r="G112" s="70" t="s">
        <v>138</v>
      </c>
      <c r="H112" s="70"/>
    </row>
    <row r="113" spans="3:8">
      <c r="G113" s="64"/>
      <c r="H113" s="64"/>
    </row>
    <row r="114" spans="3:8" ht="23.25" customHeight="1">
      <c r="C114" t="s">
        <v>139</v>
      </c>
      <c r="G114" s="70" t="s">
        <v>140</v>
      </c>
      <c r="H114" s="70"/>
    </row>
  </sheetData>
  <mergeCells count="19">
    <mergeCell ref="G105:H105"/>
    <mergeCell ref="G107:H107"/>
    <mergeCell ref="G109:H109"/>
    <mergeCell ref="G112:H112"/>
    <mergeCell ref="G114:H114"/>
    <mergeCell ref="B12:I12"/>
    <mergeCell ref="B14:I14"/>
    <mergeCell ref="F16:G16"/>
    <mergeCell ref="H16:I16"/>
    <mergeCell ref="G103:H103"/>
    <mergeCell ref="B16:B17"/>
    <mergeCell ref="C16:C17"/>
    <mergeCell ref="D16:D17"/>
    <mergeCell ref="E16:E17"/>
    <mergeCell ref="B2:I2"/>
    <mergeCell ref="B3:I3"/>
    <mergeCell ref="B4:I4"/>
    <mergeCell ref="C8:I8"/>
    <mergeCell ref="C10:I10"/>
  </mergeCells>
  <printOptions horizontalCentered="1"/>
  <pageMargins left="0" right="0" top="0.59055118110236204" bottom="0.74803149606299202" header="0.70866141732283505" footer="0.70866141732283505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Гүйцэтгэл 2024.03-р сар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Hitech</dc:creator>
  <cp:lastModifiedBy>Tsetsegmaa</cp:lastModifiedBy>
  <cp:lastPrinted>2024-01-19T03:34:00Z</cp:lastPrinted>
  <dcterms:created xsi:type="dcterms:W3CDTF">2023-06-19T11:12:00Z</dcterms:created>
  <dcterms:modified xsi:type="dcterms:W3CDTF">2024-03-19T10:29:45Z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F0372D9E237B4FCDA7AF021FC8368730_12</vt:lpwstr>
  </property>
  <property fmtid="{D5CDD505-2E9C-101B-9397-08002B2CF9AE}" pid="3" name="KSOProductBuildVer">
    <vt:lpwstr>1033-12.2.0.13431</vt:lpwstr>
  </property>
</Properties>
</file>