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anhar\"/>
    </mc:Choice>
  </mc:AlternateContent>
  <xr:revisionPtr revIDLastSave="0" documentId="13_ncr:1_{8B075A03-4C5A-4E53-AC03-E64EBF6A9A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G30" i="1" l="1"/>
  <c r="G37" i="1" l="1"/>
  <c r="G27" i="1" l="1"/>
  <c r="G12" i="1"/>
  <c r="H12" i="1" s="1"/>
  <c r="F12" i="1"/>
  <c r="G11" i="1"/>
  <c r="F11" i="1"/>
  <c r="F13" i="1" s="1"/>
  <c r="G29" i="1" l="1"/>
  <c r="H42" i="1"/>
  <c r="H43" i="1"/>
  <c r="H41" i="1"/>
  <c r="F42" i="1"/>
  <c r="F43" i="1"/>
  <c r="F41" i="1"/>
  <c r="H39" i="1"/>
  <c r="F39" i="1"/>
  <c r="H37" i="1"/>
  <c r="H40" i="1" s="1"/>
  <c r="F37" i="1"/>
  <c r="F40" i="1" s="1"/>
  <c r="H36" i="1"/>
  <c r="F36" i="1"/>
  <c r="H33" i="1"/>
  <c r="H34" i="1" s="1"/>
  <c r="F33" i="1"/>
  <c r="F34" i="1" s="1"/>
  <c r="H31" i="1"/>
  <c r="F31" i="1"/>
  <c r="H30" i="1"/>
  <c r="F30" i="1"/>
  <c r="H27" i="1"/>
  <c r="H28" i="1" s="1"/>
  <c r="F27" i="1"/>
  <c r="F28" i="1" s="1"/>
  <c r="H24" i="1"/>
  <c r="H23" i="1"/>
  <c r="H21" i="1"/>
  <c r="F21" i="1"/>
  <c r="G20" i="1"/>
  <c r="H20" i="1" s="1"/>
  <c r="F20" i="1"/>
  <c r="G18" i="1"/>
  <c r="H18" i="1" s="1"/>
  <c r="F18" i="1"/>
  <c r="H16" i="1"/>
  <c r="F16" i="1"/>
  <c r="H15" i="1"/>
  <c r="F15" i="1"/>
  <c r="H14" i="1"/>
  <c r="F14" i="1"/>
  <c r="H11" i="1"/>
  <c r="H13" i="1" s="1"/>
  <c r="H17" i="1" l="1"/>
  <c r="F32" i="1"/>
  <c r="H32" i="1"/>
  <c r="F17" i="1"/>
  <c r="F26" i="1"/>
  <c r="H26" i="1"/>
  <c r="F45" i="1" l="1"/>
  <c r="F29" i="1"/>
  <c r="F35" i="1" s="1"/>
  <c r="H45" i="1"/>
  <c r="H29" i="1"/>
  <c r="F46" i="1" l="1"/>
  <c r="F48" i="1" s="1"/>
  <c r="F49" i="1" s="1"/>
  <c r="H35" i="1"/>
  <c r="H46" i="1" s="1"/>
  <c r="H48" i="1" l="1"/>
  <c r="H49" i="1" s="1"/>
  <c r="H50" i="1" s="1"/>
  <c r="F50" i="1"/>
  <c r="K51" i="1" l="1"/>
</calcChain>
</file>

<file path=xl/sharedStrings.xml><?xml version="1.0" encoding="utf-8"?>
<sst xmlns="http://schemas.openxmlformats.org/spreadsheetml/2006/main" count="116" uniqueCount="105">
  <si>
    <t>"Уул уурхай, хүнд үйлдвэрийн сайдын 2022 оны</t>
  </si>
  <si>
    <t>А/87 -р дугаар тушаалын 6 дугаар хавсралт</t>
  </si>
  <si>
    <t>УЛСЫН ТӨСВИЙН ХӨРӨНГӨӨР ХЭРЭГЖҮҮЛЖ БАЙГАА "ХАНХАР УУЛ-50" ТӨСЛИЙН АЖЛЫН ГҮЙЦЭТГЭЛИЙН АКТ</t>
  </si>
  <si>
    <t>Төсвийн дүн: 1,311,050,209 /төгрөгөөр/</t>
  </si>
  <si>
    <t>д/д</t>
  </si>
  <si>
    <t>Ажлын нэр, төрөл</t>
  </si>
  <si>
    <t>Хэмжих нэгж</t>
  </si>
  <si>
    <t>Нэгжийн өртөг</t>
  </si>
  <si>
    <t>Тайлант сарын гүйцэтгэл</t>
  </si>
  <si>
    <t>Оны эхнээс гарсан гүйцэтгэл</t>
  </si>
  <si>
    <t>Тоо</t>
  </si>
  <si>
    <t>Дүн</t>
  </si>
  <si>
    <t>Төсөл, төсөв зохиолт</t>
  </si>
  <si>
    <t>х./ө</t>
  </si>
  <si>
    <t>кв.км</t>
  </si>
  <si>
    <t>х.ө</t>
  </si>
  <si>
    <t>I</t>
  </si>
  <si>
    <t>/1:50000-ны/ геологийн зураглал, ерөнхий эрлийн ажил, зүсэлт</t>
  </si>
  <si>
    <t>Эрлийн маршрут</t>
  </si>
  <si>
    <t>т.км</t>
  </si>
  <si>
    <t>Танилцах, шалган холбох маршрут</t>
  </si>
  <si>
    <t>II</t>
  </si>
  <si>
    <t xml:space="preserve">Зураглалын ажлын дүн </t>
  </si>
  <si>
    <r>
      <t>Суваг малтах (</t>
    </r>
    <r>
      <rPr>
        <i/>
        <sz val="12"/>
        <color rgb="FF000000"/>
        <rFont val="Arial"/>
        <family val="2"/>
      </rPr>
      <t>гараар)</t>
    </r>
  </si>
  <si>
    <t>куб.м</t>
  </si>
  <si>
    <t>III</t>
  </si>
  <si>
    <t xml:space="preserve">Уулын ажлын дүн </t>
  </si>
  <si>
    <t>Ховилон сорьц</t>
  </si>
  <si>
    <t>сорьц</t>
  </si>
  <si>
    <t>Цэглэн сорьц</t>
  </si>
  <si>
    <t>IV</t>
  </si>
  <si>
    <t>Муссо, Пургон, Mitsubishi-200 - Хүн тээвэр</t>
  </si>
  <si>
    <t>км</t>
  </si>
  <si>
    <t xml:space="preserve">                             - Үйлдвэрлэлийн тээвэр</t>
  </si>
  <si>
    <t>Бонго-3, Портер, Toyota Dino -Ачаа тээвэр</t>
  </si>
  <si>
    <t>V</t>
  </si>
  <si>
    <t>Хээрийн ажлын зохион байгуулалт</t>
  </si>
  <si>
    <t>%</t>
  </si>
  <si>
    <t>VI</t>
  </si>
  <si>
    <t>VII</t>
  </si>
  <si>
    <t>Хээрийн ажлын дүн/II+III+IV+V+VI/</t>
  </si>
  <si>
    <t>Суурин боловсруулалт</t>
  </si>
  <si>
    <t>Тайлангийн зураг боловсруулах, хэвлэх</t>
  </si>
  <si>
    <t>лист</t>
  </si>
  <si>
    <t>VIII</t>
  </si>
  <si>
    <t>Томилолтын зардал</t>
  </si>
  <si>
    <t>IX</t>
  </si>
  <si>
    <t>X</t>
  </si>
  <si>
    <t>ӨӨРИЙН ХҮЧНИЙ ДҮН /I+VII+VIII+IX/</t>
  </si>
  <si>
    <t>Автомашины татвар: /Үйлдвэрлэлд хэрэглэх 4 машин/</t>
  </si>
  <si>
    <t>маш</t>
  </si>
  <si>
    <t>Байрны түрээс</t>
  </si>
  <si>
    <t>сар</t>
  </si>
  <si>
    <t>Байр зүйн 1:50 000 масштабын зураг авах</t>
  </si>
  <si>
    <t>ш</t>
  </si>
  <si>
    <t>ГБТөвд тайлан үзэх</t>
  </si>
  <si>
    <t>удаа</t>
  </si>
  <si>
    <t>XI</t>
  </si>
  <si>
    <t>XII</t>
  </si>
  <si>
    <t>XIII</t>
  </si>
  <si>
    <t>ГАДНЫ БАЙГУУЛЛАГЫН ДҮН /IX+X/</t>
  </si>
  <si>
    <t>XIV</t>
  </si>
  <si>
    <t>НИЙТ АЖЛЫН ДҮН /X+XIII/</t>
  </si>
  <si>
    <t>XV</t>
  </si>
  <si>
    <t xml:space="preserve">Магадлашгүй зардал </t>
  </si>
  <si>
    <t>XVI</t>
  </si>
  <si>
    <t>Дүн /XIV+XV/</t>
  </si>
  <si>
    <t>XVII</t>
  </si>
  <si>
    <t>НӨАТ /10%/</t>
  </si>
  <si>
    <t>XVIII</t>
  </si>
  <si>
    <t>НИЙТ ТӨСӨВ /XVII+XVIII/</t>
  </si>
  <si>
    <t>Гүйцэтгэгч:</t>
  </si>
  <si>
    <t>"Гео эрэл зураглал "ХХК компанийн захирал</t>
  </si>
  <si>
    <t>/Б.Уранцэцэг./</t>
  </si>
  <si>
    <t>Ханхар уул-50  Төслийн ахлагч</t>
  </si>
  <si>
    <t>/Д.Галбаатар/</t>
  </si>
  <si>
    <t>/Б.Уранцэцэг/</t>
  </si>
  <si>
    <t>Танилцсан:</t>
  </si>
  <si>
    <t>Хими:Пробир</t>
  </si>
  <si>
    <t>Өнгөт металл:Cu</t>
  </si>
  <si>
    <t xml:space="preserve">                            Ag</t>
  </si>
  <si>
    <t xml:space="preserve">Хянасан: </t>
  </si>
  <si>
    <t xml:space="preserve">ҮГА-ны ГСХ-ийн  мэргэжилтэн                          </t>
  </si>
  <si>
    <t xml:space="preserve">Бэлтгэл ажлын дүн </t>
  </si>
  <si>
    <t>Сорьцлолтын дүн  /6-7/</t>
  </si>
  <si>
    <t>Тээврийн дүн/8-10/</t>
  </si>
  <si>
    <t xml:space="preserve"> Суурин боловсруулалтын дүн  (12-13)</t>
  </si>
  <si>
    <t>Томилолтын дүн  (14)</t>
  </si>
  <si>
    <t>Бусад ажлын дүн /15-18/</t>
  </si>
  <si>
    <t>Лабораторийн дүн /19-21/</t>
  </si>
  <si>
    <t>Нягтлан бодогч</t>
  </si>
  <si>
    <t>ҮГА-ны ГСХ-ийн дарга</t>
  </si>
  <si>
    <t>/............................../</t>
  </si>
  <si>
    <t xml:space="preserve">/Т.Цэрэндулам./ </t>
  </si>
  <si>
    <t>ҮГА-ны дарга</t>
  </si>
  <si>
    <t xml:space="preserve">ҮГА-ны ТЗУХ-ын дарга                                                                                                                                 /               /                                                                                    </t>
  </si>
  <si>
    <t>/Б.Мөнхтөр/</t>
  </si>
  <si>
    <t>ҮГА-ны ТЗУХ-н УТСГХ ажилтан</t>
  </si>
  <si>
    <t xml:space="preserve">Анги зохион байгуулалт, буулгалтын дүн </t>
  </si>
  <si>
    <t>Бэлтгэл судалгаа /фондод тайлан үзэх, материал цуглуулах/</t>
  </si>
  <si>
    <t>2024 оны 4 дугаар сарын 1-нээс 4 дугаар сарын 30-ны өдөр хүртэл</t>
  </si>
  <si>
    <t>/С. Шинэ -Од/</t>
  </si>
  <si>
    <t>ҮГА-ны ТЗУХ-н ахлах нягтлан бодогч</t>
  </si>
  <si>
    <t>/Э.Мягмарсайхан/</t>
  </si>
  <si>
    <t>/С.Ганхуяг/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</si>
</sst>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₮_-;\-* #,##0.00_₮_-;_-* &quot;-&quot;??_₮_-;_-@_-"/>
    <numFmt numFmtId="165" formatCode="_(* #,##0_);_(* \(#,##0\);_(* &quot;-&quot;??_);_(@_)"/>
  </numFmts>
  <fonts count="2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i/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Calibri"/>
      <family val="2"/>
      <charset val="1"/>
      <scheme val="minor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28">
    <xf numFmtId="0" fontId="0" fillId="0" borderId="0" xfId="0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165" fontId="12" fillId="2" borderId="6" xfId="1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0" fillId="2" borderId="3" xfId="1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164" fontId="0" fillId="2" borderId="1" xfId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" fontId="0" fillId="2" borderId="1" xfId="0" applyNumberFormat="1" applyFont="1" applyFill="1" applyBorder="1" applyAlignment="1">
      <alignment horizontal="right" vertical="center"/>
    </xf>
    <xf numFmtId="3" fontId="0" fillId="2" borderId="1" xfId="0" applyNumberFormat="1" applyFont="1" applyFill="1" applyBorder="1" applyAlignment="1">
      <alignment horizontal="right" vertical="center"/>
    </xf>
    <xf numFmtId="165" fontId="0" fillId="2" borderId="1" xfId="1" applyNumberFormat="1" applyFont="1" applyFill="1" applyBorder="1" applyAlignment="1">
      <alignment horizontal="left" vertical="center"/>
    </xf>
    <xf numFmtId="4" fontId="12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right" vertical="center" wrapText="1"/>
    </xf>
    <xf numFmtId="0" fontId="0" fillId="2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/>
    </xf>
    <xf numFmtId="165" fontId="0" fillId="2" borderId="1" xfId="1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/>
    </xf>
    <xf numFmtId="165" fontId="0" fillId="3" borderId="1" xfId="1" applyNumberFormat="1" applyFont="1" applyFill="1" applyBorder="1" applyAlignment="1">
      <alignment horizontal="right" vertical="center"/>
    </xf>
    <xf numFmtId="0" fontId="0" fillId="3" borderId="4" xfId="0" applyFont="1" applyFill="1" applyBorder="1" applyAlignment="1">
      <alignment horizontal="right" vertical="center"/>
    </xf>
    <xf numFmtId="3" fontId="12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wrapText="1"/>
    </xf>
    <xf numFmtId="165" fontId="0" fillId="2" borderId="1" xfId="0" applyNumberFormat="1" applyFont="1" applyFill="1" applyBorder="1" applyAlignment="1">
      <alignment horizontal="right" vertical="center"/>
    </xf>
    <xf numFmtId="165" fontId="0" fillId="2" borderId="1" xfId="0" applyNumberForma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165" fontId="0" fillId="2" borderId="3" xfId="1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right" vertical="center"/>
    </xf>
    <xf numFmtId="0" fontId="0" fillId="3" borderId="4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165" fontId="16" fillId="2" borderId="1" xfId="1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3" fontId="0" fillId="0" borderId="0" xfId="0" applyNumberFormat="1"/>
    <xf numFmtId="4" fontId="0" fillId="0" borderId="0" xfId="0" applyNumberFormat="1"/>
    <xf numFmtId="3" fontId="3" fillId="0" borderId="0" xfId="0" applyNumberFormat="1" applyFont="1"/>
    <xf numFmtId="164" fontId="0" fillId="0" borderId="0" xfId="0" applyNumberFormat="1"/>
    <xf numFmtId="0" fontId="9" fillId="0" borderId="0" xfId="0" applyFont="1" applyAlignment="1">
      <alignment vertical="center"/>
    </xf>
    <xf numFmtId="0" fontId="0" fillId="0" borderId="0" xfId="0"/>
    <xf numFmtId="0" fontId="12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4" fontId="12" fillId="3" borderId="1" xfId="0" applyNumberFormat="1" applyFont="1" applyFill="1" applyBorder="1" applyAlignment="1">
      <alignment horizontal="center" vertical="center"/>
    </xf>
    <xf numFmtId="164" fontId="12" fillId="3" borderId="1" xfId="1" applyFont="1" applyFill="1" applyBorder="1" applyAlignment="1">
      <alignment horizontal="center" vertical="center"/>
    </xf>
    <xf numFmtId="43" fontId="0" fillId="0" borderId="0" xfId="0" applyNumberFormat="1"/>
    <xf numFmtId="0" fontId="18" fillId="0" borderId="0" xfId="0" applyFont="1"/>
    <xf numFmtId="43" fontId="18" fillId="0" borderId="0" xfId="0" applyNumberFormat="1" applyFont="1" applyAlignment="1">
      <alignment horizontal="left"/>
    </xf>
    <xf numFmtId="43" fontId="4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9" fillId="2" borderId="7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right" vertical="center"/>
    </xf>
    <xf numFmtId="0" fontId="0" fillId="0" borderId="0" xfId="0" applyFont="1"/>
    <xf numFmtId="0" fontId="1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5" xfId="2" xr:uid="{B389EE69-A535-4E04-8773-440ACD8601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abSelected="1" topLeftCell="A43" workbookViewId="0">
      <selection activeCell="H64" sqref="H64"/>
    </sheetView>
  </sheetViews>
  <sheetFormatPr defaultRowHeight="14.4" x14ac:dyDescent="0.3"/>
  <cols>
    <col min="1" max="1" width="6.109375" customWidth="1"/>
    <col min="2" max="2" width="49.44140625" customWidth="1"/>
    <col min="3" max="3" width="9.44140625" bestFit="1" customWidth="1"/>
    <col min="4" max="4" width="11.5546875" bestFit="1" customWidth="1"/>
    <col min="5" max="5" width="7" customWidth="1"/>
    <col min="6" max="6" width="15.44140625" customWidth="1"/>
    <col min="7" max="7" width="9.44140625" bestFit="1" customWidth="1"/>
    <col min="8" max="8" width="17.6640625" customWidth="1"/>
    <col min="10" max="10" width="9.88671875" bestFit="1" customWidth="1"/>
    <col min="11" max="11" width="13.5546875" bestFit="1" customWidth="1"/>
    <col min="13" max="13" width="15.88671875" bestFit="1" customWidth="1"/>
  </cols>
  <sheetData>
    <row r="1" spans="1:8" ht="15.6" x14ac:dyDescent="0.3">
      <c r="A1" s="121" t="s">
        <v>0</v>
      </c>
      <c r="B1" s="121"/>
      <c r="C1" s="121"/>
      <c r="D1" s="121"/>
      <c r="E1" s="121"/>
      <c r="F1" s="121"/>
      <c r="G1" s="121"/>
      <c r="H1" s="121"/>
    </row>
    <row r="2" spans="1:8" ht="15.6" x14ac:dyDescent="0.3">
      <c r="A2" s="121" t="s">
        <v>1</v>
      </c>
      <c r="B2" s="121"/>
      <c r="C2" s="121"/>
      <c r="D2" s="121"/>
      <c r="E2" s="121"/>
      <c r="F2" s="121"/>
      <c r="G2" s="121"/>
      <c r="H2" s="121"/>
    </row>
    <row r="3" spans="1:8" ht="15.6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122" t="s">
        <v>2</v>
      </c>
      <c r="B4" s="122"/>
      <c r="C4" s="122"/>
      <c r="D4" s="122"/>
      <c r="E4" s="122"/>
      <c r="F4" s="122"/>
      <c r="G4" s="122"/>
      <c r="H4" s="122"/>
    </row>
    <row r="5" spans="1:8" ht="15.6" x14ac:dyDescent="0.3">
      <c r="A5" s="1"/>
      <c r="B5" s="1"/>
      <c r="C5" s="1"/>
      <c r="D5" s="1"/>
      <c r="E5" s="1"/>
      <c r="F5" s="1"/>
      <c r="G5" s="1"/>
      <c r="H5" s="1"/>
    </row>
    <row r="6" spans="1:8" ht="15.6" x14ac:dyDescent="0.3">
      <c r="A6" s="121" t="s">
        <v>100</v>
      </c>
      <c r="B6" s="121"/>
      <c r="C6" s="121"/>
      <c r="D6" s="121"/>
      <c r="E6" s="121"/>
      <c r="F6" s="121"/>
      <c r="G6" s="121"/>
      <c r="H6" s="121"/>
    </row>
    <row r="7" spans="1:8" ht="19.8" customHeight="1" x14ac:dyDescent="0.3">
      <c r="A7" s="123" t="s">
        <v>3</v>
      </c>
      <c r="B7" s="123"/>
      <c r="C7" s="123"/>
      <c r="D7" s="123"/>
      <c r="E7" s="123"/>
      <c r="F7" s="123"/>
      <c r="G7" s="123"/>
      <c r="H7" s="123"/>
    </row>
    <row r="8" spans="1:8" ht="27" customHeight="1" x14ac:dyDescent="0.3">
      <c r="A8" s="124" t="s">
        <v>4</v>
      </c>
      <c r="B8" s="124" t="s">
        <v>5</v>
      </c>
      <c r="C8" s="125" t="s">
        <v>6</v>
      </c>
      <c r="D8" s="125" t="s">
        <v>7</v>
      </c>
      <c r="E8" s="119" t="s">
        <v>8</v>
      </c>
      <c r="F8" s="119"/>
      <c r="G8" s="119" t="s">
        <v>9</v>
      </c>
      <c r="H8" s="119"/>
    </row>
    <row r="9" spans="1:8" ht="24.6" customHeight="1" x14ac:dyDescent="0.3">
      <c r="A9" s="124"/>
      <c r="B9" s="124"/>
      <c r="C9" s="126"/>
      <c r="D9" s="126"/>
      <c r="E9" s="2" t="s">
        <v>10</v>
      </c>
      <c r="F9" s="2" t="s">
        <v>11</v>
      </c>
      <c r="G9" s="2" t="s">
        <v>10</v>
      </c>
      <c r="H9" s="2" t="s">
        <v>11</v>
      </c>
    </row>
    <row r="10" spans="1:8" x14ac:dyDescent="0.3">
      <c r="A10" s="2">
        <v>0</v>
      </c>
      <c r="B10" s="2">
        <v>1</v>
      </c>
      <c r="C10" s="3">
        <v>2</v>
      </c>
      <c r="D10" s="3">
        <v>3</v>
      </c>
      <c r="E10" s="2">
        <v>4</v>
      </c>
      <c r="F10" s="2">
        <v>5</v>
      </c>
      <c r="G10" s="2">
        <v>6</v>
      </c>
      <c r="H10" s="2">
        <v>7</v>
      </c>
    </row>
    <row r="11" spans="1:8" ht="15" x14ac:dyDescent="0.3">
      <c r="A11" s="4">
        <v>1</v>
      </c>
      <c r="B11" s="5" t="s">
        <v>12</v>
      </c>
      <c r="C11" s="6" t="s">
        <v>13</v>
      </c>
      <c r="D11" s="7">
        <v>38500</v>
      </c>
      <c r="E11" s="8">
        <v>41.25</v>
      </c>
      <c r="F11" s="9">
        <f>E11*D11</f>
        <v>1588125</v>
      </c>
      <c r="G11" s="10">
        <f>E11</f>
        <v>41.25</v>
      </c>
      <c r="H11" s="9">
        <f>G11*D11</f>
        <v>1588125</v>
      </c>
    </row>
    <row r="12" spans="1:8" s="96" customFormat="1" ht="27.6" x14ac:dyDescent="0.3">
      <c r="A12" s="4"/>
      <c r="B12" s="116" t="s">
        <v>99</v>
      </c>
      <c r="C12" s="117" t="s">
        <v>15</v>
      </c>
      <c r="D12" s="118">
        <v>26300</v>
      </c>
      <c r="E12" s="8">
        <v>20</v>
      </c>
      <c r="F12" s="9">
        <f>E12*D12</f>
        <v>526000</v>
      </c>
      <c r="G12" s="10">
        <f>E12</f>
        <v>20</v>
      </c>
      <c r="H12" s="9">
        <f>G12*D12</f>
        <v>526000</v>
      </c>
    </row>
    <row r="13" spans="1:8" ht="15.6" x14ac:dyDescent="0.3">
      <c r="A13" s="11" t="s">
        <v>16</v>
      </c>
      <c r="B13" s="12" t="s">
        <v>83</v>
      </c>
      <c r="C13" s="13"/>
      <c r="D13" s="14"/>
      <c r="E13" s="15"/>
      <c r="F13" s="16">
        <f>F11+F12</f>
        <v>2114125</v>
      </c>
      <c r="G13" s="10"/>
      <c r="H13" s="16">
        <f>H11+H12</f>
        <v>2114125</v>
      </c>
    </row>
    <row r="14" spans="1:8" s="114" customFormat="1" ht="25.8" customHeight="1" x14ac:dyDescent="0.3">
      <c r="A14" s="6">
        <v>2</v>
      </c>
      <c r="B14" s="112" t="s">
        <v>17</v>
      </c>
      <c r="C14" s="18" t="s">
        <v>14</v>
      </c>
      <c r="D14" s="7">
        <v>46000</v>
      </c>
      <c r="E14" s="31"/>
      <c r="F14" s="33">
        <f>E14*D14</f>
        <v>0</v>
      </c>
      <c r="G14" s="113"/>
      <c r="H14" s="33">
        <f>G14*D14</f>
        <v>0</v>
      </c>
    </row>
    <row r="15" spans="1:8" ht="19.5" customHeight="1" x14ac:dyDescent="0.3">
      <c r="A15" s="4">
        <v>3</v>
      </c>
      <c r="B15" s="17" t="s">
        <v>18</v>
      </c>
      <c r="C15" s="21" t="s">
        <v>19</v>
      </c>
      <c r="D15" s="7">
        <v>44500</v>
      </c>
      <c r="E15" s="19"/>
      <c r="F15" s="20">
        <f>E15*D15</f>
        <v>0</v>
      </c>
      <c r="G15" s="10"/>
      <c r="H15" s="20">
        <f>G15*D15</f>
        <v>0</v>
      </c>
    </row>
    <row r="16" spans="1:8" ht="15" x14ac:dyDescent="0.3">
      <c r="A16" s="4">
        <v>4</v>
      </c>
      <c r="B16" s="5" t="s">
        <v>20</v>
      </c>
      <c r="C16" s="21" t="s">
        <v>19</v>
      </c>
      <c r="D16" s="7">
        <v>44500</v>
      </c>
      <c r="E16" s="19"/>
      <c r="F16" s="20">
        <f>E16*D16</f>
        <v>0</v>
      </c>
      <c r="G16" s="10"/>
      <c r="H16" s="20">
        <f>G16*D16</f>
        <v>0</v>
      </c>
    </row>
    <row r="17" spans="1:11" ht="15.6" x14ac:dyDescent="0.3">
      <c r="A17" s="22" t="s">
        <v>21</v>
      </c>
      <c r="B17" s="12" t="s">
        <v>22</v>
      </c>
      <c r="C17" s="6"/>
      <c r="D17" s="23"/>
      <c r="E17" s="15"/>
      <c r="F17" s="16">
        <f>SUM(F14:F16)</f>
        <v>0</v>
      </c>
      <c r="G17" s="10"/>
      <c r="H17" s="16">
        <f>SUM(H14:H16)</f>
        <v>0</v>
      </c>
      <c r="J17" s="91"/>
    </row>
    <row r="18" spans="1:11" ht="13.5" customHeight="1" x14ac:dyDescent="0.3">
      <c r="A18" s="4">
        <v>5</v>
      </c>
      <c r="B18" s="24" t="s">
        <v>23</v>
      </c>
      <c r="C18" s="6" t="s">
        <v>24</v>
      </c>
      <c r="D18" s="7">
        <v>44700</v>
      </c>
      <c r="E18" s="19"/>
      <c r="F18" s="20">
        <f>E18*D18</f>
        <v>0</v>
      </c>
      <c r="G18" s="10">
        <f t="shared" ref="G18" si="0">E18</f>
        <v>0</v>
      </c>
      <c r="H18" s="20">
        <f>G18*D18</f>
        <v>0</v>
      </c>
    </row>
    <row r="19" spans="1:11" ht="17.25" customHeight="1" x14ac:dyDescent="0.3">
      <c r="A19" s="25" t="s">
        <v>25</v>
      </c>
      <c r="B19" s="26" t="s">
        <v>26</v>
      </c>
      <c r="C19" s="6"/>
      <c r="D19" s="7"/>
      <c r="E19" s="19"/>
      <c r="F19" s="15">
        <v>0</v>
      </c>
      <c r="G19" s="19"/>
      <c r="H19" s="15">
        <v>0</v>
      </c>
    </row>
    <row r="20" spans="1:11" ht="18.75" customHeight="1" x14ac:dyDescent="0.3">
      <c r="A20" s="4">
        <v>6</v>
      </c>
      <c r="B20" s="27" t="s">
        <v>27</v>
      </c>
      <c r="C20" s="6" t="s">
        <v>28</v>
      </c>
      <c r="D20" s="7">
        <v>25200</v>
      </c>
      <c r="E20" s="19"/>
      <c r="F20" s="20">
        <f t="shared" ref="F20" si="1">E20*D20</f>
        <v>0</v>
      </c>
      <c r="G20" s="19">
        <f t="shared" ref="G20" si="2">E20</f>
        <v>0</v>
      </c>
      <c r="H20" s="20">
        <f t="shared" ref="H20" si="3">G20*D20</f>
        <v>0</v>
      </c>
    </row>
    <row r="21" spans="1:11" ht="15" customHeight="1" x14ac:dyDescent="0.3">
      <c r="A21" s="4">
        <v>7</v>
      </c>
      <c r="B21" s="27" t="s">
        <v>29</v>
      </c>
      <c r="C21" s="6" t="s">
        <v>28</v>
      </c>
      <c r="D21" s="7">
        <v>11900</v>
      </c>
      <c r="E21" s="19"/>
      <c r="F21" s="20">
        <f>E21*D21</f>
        <v>0</v>
      </c>
      <c r="G21" s="19"/>
      <c r="H21" s="20">
        <f>G21*D21</f>
        <v>0</v>
      </c>
    </row>
    <row r="22" spans="1:11" ht="15.6" x14ac:dyDescent="0.3">
      <c r="A22" s="22" t="s">
        <v>30</v>
      </c>
      <c r="B22" s="28" t="s">
        <v>84</v>
      </c>
      <c r="C22" s="6"/>
      <c r="D22" s="7"/>
      <c r="E22" s="15"/>
      <c r="F22" s="16">
        <v>0</v>
      </c>
      <c r="G22" s="15"/>
      <c r="H22" s="16">
        <v>0</v>
      </c>
      <c r="K22" s="91"/>
    </row>
    <row r="23" spans="1:11" ht="15" x14ac:dyDescent="0.3">
      <c r="A23" s="4">
        <v>8</v>
      </c>
      <c r="B23" s="29" t="s">
        <v>31</v>
      </c>
      <c r="C23" s="6" t="s">
        <v>32</v>
      </c>
      <c r="D23" s="7">
        <v>2000</v>
      </c>
      <c r="E23" s="19"/>
      <c r="F23" s="30"/>
      <c r="G23" s="31"/>
      <c r="H23" s="32">
        <f>G23*D23</f>
        <v>0</v>
      </c>
    </row>
    <row r="24" spans="1:11" ht="15" x14ac:dyDescent="0.3">
      <c r="A24" s="4">
        <v>9</v>
      </c>
      <c r="B24" s="5" t="s">
        <v>33</v>
      </c>
      <c r="C24" s="6" t="s">
        <v>32</v>
      </c>
      <c r="D24" s="7">
        <v>2000</v>
      </c>
      <c r="E24" s="19"/>
      <c r="F24" s="33"/>
      <c r="G24" s="31"/>
      <c r="H24" s="32">
        <f>G24*D24</f>
        <v>0</v>
      </c>
    </row>
    <row r="25" spans="1:11" ht="15" x14ac:dyDescent="0.3">
      <c r="A25" s="4">
        <v>10</v>
      </c>
      <c r="B25" s="5" t="s">
        <v>34</v>
      </c>
      <c r="C25" s="6" t="s">
        <v>32</v>
      </c>
      <c r="D25" s="7">
        <v>2450</v>
      </c>
      <c r="E25" s="19"/>
      <c r="F25" s="32"/>
      <c r="G25" s="31"/>
      <c r="H25" s="32"/>
    </row>
    <row r="26" spans="1:11" ht="15.6" x14ac:dyDescent="0.3">
      <c r="A26" s="22" t="s">
        <v>35</v>
      </c>
      <c r="B26" s="12" t="s">
        <v>85</v>
      </c>
      <c r="C26" s="6"/>
      <c r="D26" s="34"/>
      <c r="E26" s="15"/>
      <c r="F26" s="16">
        <f>F25+F24+F23</f>
        <v>0</v>
      </c>
      <c r="G26" s="15"/>
      <c r="H26" s="35">
        <f>H25+H24+H23</f>
        <v>0</v>
      </c>
    </row>
    <row r="27" spans="1:11" ht="15" x14ac:dyDescent="0.3">
      <c r="A27" s="4">
        <v>11</v>
      </c>
      <c r="B27" s="36" t="s">
        <v>36</v>
      </c>
      <c r="C27" s="37" t="s">
        <v>37</v>
      </c>
      <c r="D27" s="38">
        <v>155000</v>
      </c>
      <c r="E27" s="39">
        <v>30</v>
      </c>
      <c r="F27" s="33">
        <f>E27*D27</f>
        <v>4650000</v>
      </c>
      <c r="G27" s="31">
        <f>E27</f>
        <v>30</v>
      </c>
      <c r="H27" s="33">
        <f>G27*D27</f>
        <v>4650000</v>
      </c>
    </row>
    <row r="28" spans="1:11" ht="21" customHeight="1" x14ac:dyDescent="0.3">
      <c r="A28" s="22" t="s">
        <v>38</v>
      </c>
      <c r="B28" s="115" t="s">
        <v>98</v>
      </c>
      <c r="C28" s="37"/>
      <c r="D28" s="38"/>
      <c r="E28" s="39"/>
      <c r="F28" s="16">
        <f>F27</f>
        <v>4650000</v>
      </c>
      <c r="G28" s="31"/>
      <c r="H28" s="16">
        <f>H27</f>
        <v>4650000</v>
      </c>
    </row>
    <row r="29" spans="1:11" ht="19.2" customHeight="1" x14ac:dyDescent="0.3">
      <c r="A29" s="22" t="s">
        <v>39</v>
      </c>
      <c r="B29" s="12" t="s">
        <v>40</v>
      </c>
      <c r="C29" s="6"/>
      <c r="D29" s="7"/>
      <c r="E29" s="19"/>
      <c r="F29" s="16">
        <f>F17+F19+F26+F22+F28</f>
        <v>4650000</v>
      </c>
      <c r="G29" s="16">
        <f>G17+G19+G26+G22+G28</f>
        <v>0</v>
      </c>
      <c r="H29" s="16">
        <f>H17+H19+H26+H22+H28</f>
        <v>4650000</v>
      </c>
      <c r="K29" s="91"/>
    </row>
    <row r="30" spans="1:11" ht="15" x14ac:dyDescent="0.3">
      <c r="A30" s="4">
        <v>12</v>
      </c>
      <c r="B30" s="40" t="s">
        <v>41</v>
      </c>
      <c r="C30" s="6" t="s">
        <v>15</v>
      </c>
      <c r="D30" s="41">
        <v>48200</v>
      </c>
      <c r="E30" s="19">
        <v>215</v>
      </c>
      <c r="F30" s="20">
        <f>E30*D30</f>
        <v>10363000</v>
      </c>
      <c r="G30" s="19">
        <f>E30+E30+E30+215</f>
        <v>860</v>
      </c>
      <c r="H30" s="20">
        <f>G30*D30</f>
        <v>41452000</v>
      </c>
    </row>
    <row r="31" spans="1:11" ht="15" x14ac:dyDescent="0.3">
      <c r="A31" s="4">
        <v>13</v>
      </c>
      <c r="B31" s="40" t="s">
        <v>42</v>
      </c>
      <c r="C31" s="6" t="s">
        <v>43</v>
      </c>
      <c r="D31" s="41">
        <v>32500</v>
      </c>
      <c r="E31" s="15"/>
      <c r="F31" s="20">
        <f>E31*D31</f>
        <v>0</v>
      </c>
      <c r="G31" s="15"/>
      <c r="H31" s="20">
        <f>G31*D31</f>
        <v>0</v>
      </c>
    </row>
    <row r="32" spans="1:11" ht="15.6" x14ac:dyDescent="0.3">
      <c r="A32" s="22" t="s">
        <v>44</v>
      </c>
      <c r="B32" s="12" t="s">
        <v>86</v>
      </c>
      <c r="C32" s="6"/>
      <c r="D32" s="41"/>
      <c r="E32" s="15"/>
      <c r="F32" s="16">
        <f>F30+F31</f>
        <v>10363000</v>
      </c>
      <c r="G32" s="15"/>
      <c r="H32" s="16">
        <f>H30+H31</f>
        <v>41452000</v>
      </c>
    </row>
    <row r="33" spans="1:13" ht="15" x14ac:dyDescent="0.3">
      <c r="A33" s="4">
        <v>14</v>
      </c>
      <c r="B33" s="40" t="s">
        <v>45</v>
      </c>
      <c r="C33" s="6" t="s">
        <v>15</v>
      </c>
      <c r="D33" s="41">
        <v>14500</v>
      </c>
      <c r="E33" s="31"/>
      <c r="F33" s="33">
        <f>E33*D33</f>
        <v>0</v>
      </c>
      <c r="G33" s="31"/>
      <c r="H33" s="20">
        <f>G33*D33</f>
        <v>0</v>
      </c>
    </row>
    <row r="34" spans="1:13" ht="15.6" x14ac:dyDescent="0.3">
      <c r="A34" s="22" t="s">
        <v>46</v>
      </c>
      <c r="B34" s="42" t="s">
        <v>87</v>
      </c>
      <c r="C34" s="6"/>
      <c r="D34" s="41"/>
      <c r="E34" s="31"/>
      <c r="F34" s="16">
        <f>F33</f>
        <v>0</v>
      </c>
      <c r="G34" s="15"/>
      <c r="H34" s="16">
        <f>H33</f>
        <v>0</v>
      </c>
    </row>
    <row r="35" spans="1:13" ht="12.6" customHeight="1" x14ac:dyDescent="0.3">
      <c r="A35" s="25" t="s">
        <v>47</v>
      </c>
      <c r="B35" s="43" t="s">
        <v>48</v>
      </c>
      <c r="C35" s="44"/>
      <c r="D35" s="45"/>
      <c r="E35" s="46"/>
      <c r="F35" s="47">
        <f>F13+F29+F34+F32</f>
        <v>17127125</v>
      </c>
      <c r="G35" s="48"/>
      <c r="H35" s="47">
        <f>H34+H32+H29+H13</f>
        <v>48216125</v>
      </c>
      <c r="K35" s="91"/>
      <c r="M35" s="93"/>
    </row>
    <row r="36" spans="1:13" ht="30" customHeight="1" x14ac:dyDescent="0.3">
      <c r="A36" s="4">
        <v>15</v>
      </c>
      <c r="B36" s="49" t="s">
        <v>49</v>
      </c>
      <c r="C36" s="6" t="s">
        <v>50</v>
      </c>
      <c r="D36" s="7">
        <v>180000</v>
      </c>
      <c r="E36" s="31"/>
      <c r="F36" s="50">
        <f>E36*D36</f>
        <v>0</v>
      </c>
      <c r="G36" s="31"/>
      <c r="H36" s="51">
        <f>G36*D36</f>
        <v>0</v>
      </c>
    </row>
    <row r="37" spans="1:13" ht="13.8" customHeight="1" x14ac:dyDescent="0.3">
      <c r="A37" s="4">
        <v>16</v>
      </c>
      <c r="B37" s="52" t="s">
        <v>51</v>
      </c>
      <c r="C37" s="53" t="s">
        <v>52</v>
      </c>
      <c r="D37" s="54">
        <v>1950000</v>
      </c>
      <c r="E37" s="31">
        <v>1</v>
      </c>
      <c r="F37" s="50">
        <f t="shared" ref="F37" si="4">E37*D37</f>
        <v>1950000</v>
      </c>
      <c r="G37" s="31">
        <f>1+E37+1+E37</f>
        <v>4</v>
      </c>
      <c r="H37" s="51">
        <f t="shared" ref="H37" si="5">G37*D37</f>
        <v>7800000</v>
      </c>
    </row>
    <row r="38" spans="1:13" ht="18" customHeight="1" x14ac:dyDescent="0.3">
      <c r="A38" s="4">
        <v>17</v>
      </c>
      <c r="B38" s="52" t="s">
        <v>53</v>
      </c>
      <c r="C38" s="55" t="s">
        <v>54</v>
      </c>
      <c r="D38" s="7">
        <v>300000</v>
      </c>
      <c r="E38" s="19"/>
      <c r="F38" s="51">
        <v>0</v>
      </c>
      <c r="G38" s="19"/>
      <c r="H38" s="51">
        <v>0</v>
      </c>
    </row>
    <row r="39" spans="1:13" ht="15" x14ac:dyDescent="0.3">
      <c r="A39" s="4">
        <v>18</v>
      </c>
      <c r="B39" s="56" t="s">
        <v>55</v>
      </c>
      <c r="C39" s="55" t="s">
        <v>56</v>
      </c>
      <c r="D39" s="7">
        <v>200000</v>
      </c>
      <c r="E39" s="19"/>
      <c r="F39" s="51">
        <f>E39*D39</f>
        <v>0</v>
      </c>
      <c r="G39" s="19"/>
      <c r="H39" s="51">
        <f>G39*D39</f>
        <v>0</v>
      </c>
    </row>
    <row r="40" spans="1:13" ht="15.6" x14ac:dyDescent="0.3">
      <c r="A40" s="57" t="s">
        <v>57</v>
      </c>
      <c r="B40" s="58" t="s">
        <v>88</v>
      </c>
      <c r="C40" s="55"/>
      <c r="D40" s="7"/>
      <c r="E40" s="19"/>
      <c r="F40" s="16">
        <f>F37</f>
        <v>1950000</v>
      </c>
      <c r="G40" s="15"/>
      <c r="H40" s="16">
        <f>H37</f>
        <v>7800000</v>
      </c>
    </row>
    <row r="41" spans="1:13" ht="15" x14ac:dyDescent="0.3">
      <c r="A41" s="59">
        <v>19</v>
      </c>
      <c r="B41" s="88" t="s">
        <v>78</v>
      </c>
      <c r="C41" s="55" t="s">
        <v>28</v>
      </c>
      <c r="D41" s="7">
        <v>22500</v>
      </c>
      <c r="E41" s="19"/>
      <c r="F41" s="89">
        <f>D41*E41</f>
        <v>0</v>
      </c>
      <c r="G41" s="90"/>
      <c r="H41" s="89">
        <f>D41*G41</f>
        <v>0</v>
      </c>
    </row>
    <row r="42" spans="1:13" ht="15.6" x14ac:dyDescent="0.3">
      <c r="A42" s="59">
        <v>20</v>
      </c>
      <c r="B42" s="87" t="s">
        <v>79</v>
      </c>
      <c r="C42" s="86" t="s">
        <v>28</v>
      </c>
      <c r="D42" s="84">
        <v>9000</v>
      </c>
      <c r="E42" s="85"/>
      <c r="F42" s="89">
        <f t="shared" ref="F42:F43" si="6">D42*E42</f>
        <v>0</v>
      </c>
      <c r="G42" s="90"/>
      <c r="H42" s="89">
        <f t="shared" ref="H42:H43" si="7">D42*G42</f>
        <v>0</v>
      </c>
    </row>
    <row r="43" spans="1:13" ht="15.6" x14ac:dyDescent="0.3">
      <c r="A43" s="59">
        <v>21</v>
      </c>
      <c r="B43" s="87" t="s">
        <v>80</v>
      </c>
      <c r="C43" s="86" t="s">
        <v>28</v>
      </c>
      <c r="D43" s="84">
        <v>9000</v>
      </c>
      <c r="E43" s="85"/>
      <c r="F43" s="89">
        <f t="shared" si="6"/>
        <v>0</v>
      </c>
      <c r="G43" s="90"/>
      <c r="H43" s="89">
        <f t="shared" si="7"/>
        <v>0</v>
      </c>
    </row>
    <row r="44" spans="1:13" ht="18.75" customHeight="1" x14ac:dyDescent="0.3">
      <c r="A44" s="60" t="s">
        <v>58</v>
      </c>
      <c r="B44" s="61" t="s">
        <v>89</v>
      </c>
      <c r="C44" s="62"/>
      <c r="D44" s="63"/>
      <c r="E44" s="15"/>
      <c r="F44" s="16">
        <v>0</v>
      </c>
      <c r="G44" s="16"/>
      <c r="H44" s="16">
        <v>0</v>
      </c>
      <c r="K44" s="91"/>
      <c r="M44" s="93"/>
    </row>
    <row r="45" spans="1:13" ht="16.2" customHeight="1" x14ac:dyDescent="0.3">
      <c r="A45" s="60" t="s">
        <v>59</v>
      </c>
      <c r="B45" s="43" t="s">
        <v>60</v>
      </c>
      <c r="C45" s="60"/>
      <c r="D45" s="64"/>
      <c r="E45" s="65"/>
      <c r="F45" s="101">
        <f>F44+F40</f>
        <v>1950000</v>
      </c>
      <c r="G45" s="66"/>
      <c r="H45" s="101">
        <f>H44+H40</f>
        <v>7800000</v>
      </c>
      <c r="K45" s="92"/>
      <c r="M45" s="94"/>
    </row>
    <row r="46" spans="1:13" ht="15" customHeight="1" x14ac:dyDescent="0.3">
      <c r="A46" s="60" t="s">
        <v>61</v>
      </c>
      <c r="B46" s="67" t="s">
        <v>62</v>
      </c>
      <c r="C46" s="60"/>
      <c r="D46" s="64"/>
      <c r="E46" s="65"/>
      <c r="F46" s="101">
        <f>F45+F35</f>
        <v>19077125</v>
      </c>
      <c r="G46" s="66"/>
      <c r="H46" s="101">
        <f>H45+H35</f>
        <v>56016125</v>
      </c>
    </row>
    <row r="47" spans="1:13" ht="15.6" x14ac:dyDescent="0.3">
      <c r="A47" s="68" t="s">
        <v>63</v>
      </c>
      <c r="B47" s="69" t="s">
        <v>64</v>
      </c>
      <c r="C47" s="70"/>
      <c r="D47" s="71"/>
      <c r="E47" s="72"/>
      <c r="F47" s="73"/>
      <c r="G47" s="74"/>
      <c r="H47" s="97"/>
      <c r="M47" s="94"/>
    </row>
    <row r="48" spans="1:13" ht="16.2" customHeight="1" x14ac:dyDescent="0.3">
      <c r="A48" s="68" t="s">
        <v>65</v>
      </c>
      <c r="B48" s="43" t="s">
        <v>66</v>
      </c>
      <c r="C48" s="75"/>
      <c r="D48" s="64"/>
      <c r="E48" s="65"/>
      <c r="F48" s="101">
        <f>F47+F46</f>
        <v>19077125</v>
      </c>
      <c r="G48" s="76"/>
      <c r="H48" s="101">
        <f>H46+H47</f>
        <v>56016125</v>
      </c>
    </row>
    <row r="49" spans="1:11" ht="15" customHeight="1" x14ac:dyDescent="0.3">
      <c r="A49" s="68" t="s">
        <v>67</v>
      </c>
      <c r="B49" s="67" t="s">
        <v>68</v>
      </c>
      <c r="C49" s="77"/>
      <c r="D49" s="64"/>
      <c r="E49" s="65"/>
      <c r="F49" s="102">
        <f>F48*10%</f>
        <v>1907712.5</v>
      </c>
      <c r="G49" s="76"/>
      <c r="H49" s="102">
        <f>H48*10%</f>
        <v>5601612.5</v>
      </c>
    </row>
    <row r="50" spans="1:11" ht="15.6" x14ac:dyDescent="0.3">
      <c r="A50" s="68" t="s">
        <v>69</v>
      </c>
      <c r="B50" s="43" t="s">
        <v>70</v>
      </c>
      <c r="C50" s="60"/>
      <c r="D50" s="64"/>
      <c r="E50" s="65"/>
      <c r="F50" s="101">
        <f>F48+F49</f>
        <v>20984837.5</v>
      </c>
      <c r="G50" s="76"/>
      <c r="H50" s="102">
        <f>H48+H49</f>
        <v>61617737.5</v>
      </c>
    </row>
    <row r="51" spans="1:11" ht="17.25" customHeight="1" x14ac:dyDescent="0.3">
      <c r="A51" s="78"/>
      <c r="B51" s="79" t="s">
        <v>71</v>
      </c>
      <c r="C51" s="95"/>
      <c r="D51" s="95"/>
      <c r="E51" s="95"/>
      <c r="F51" s="95"/>
      <c r="G51" s="95"/>
      <c r="H51" s="81"/>
      <c r="K51" s="103">
        <f>H50-F50</f>
        <v>40632900</v>
      </c>
    </row>
    <row r="52" spans="1:11" ht="15" x14ac:dyDescent="0.3">
      <c r="A52" s="78"/>
      <c r="B52" s="107" t="s">
        <v>72</v>
      </c>
      <c r="C52" s="107"/>
      <c r="D52" s="107"/>
      <c r="E52" s="107"/>
      <c r="F52" s="120" t="s">
        <v>73</v>
      </c>
      <c r="G52" s="120"/>
      <c r="H52" s="81"/>
    </row>
    <row r="53" spans="1:11" ht="15" x14ac:dyDescent="0.3">
      <c r="A53" s="78"/>
      <c r="B53" s="108" t="s">
        <v>74</v>
      </c>
      <c r="C53" s="107"/>
      <c r="D53" s="107"/>
      <c r="E53" s="107"/>
      <c r="F53" s="120" t="s">
        <v>75</v>
      </c>
      <c r="G53" s="120"/>
      <c r="H53" s="81"/>
    </row>
    <row r="54" spans="1:11" ht="15" x14ac:dyDescent="0.3">
      <c r="A54" s="78"/>
      <c r="B54" s="109" t="s">
        <v>90</v>
      </c>
      <c r="C54" s="107"/>
      <c r="D54" s="107"/>
      <c r="E54" s="107"/>
      <c r="F54" s="120" t="s">
        <v>76</v>
      </c>
      <c r="G54" s="120"/>
      <c r="H54" s="81"/>
    </row>
    <row r="55" spans="1:11" ht="15.6" x14ac:dyDescent="0.3">
      <c r="A55" s="78"/>
      <c r="B55" s="99" t="s">
        <v>77</v>
      </c>
      <c r="C55" s="110"/>
      <c r="D55" s="110"/>
      <c r="E55" s="110"/>
      <c r="F55" s="111"/>
      <c r="G55" s="111"/>
      <c r="H55" s="81"/>
    </row>
    <row r="56" spans="1:11" s="96" customFormat="1" ht="15.6" x14ac:dyDescent="0.3">
      <c r="A56" s="78"/>
      <c r="B56" s="98" t="s">
        <v>94</v>
      </c>
      <c r="C56" s="110"/>
      <c r="D56" s="110"/>
      <c r="E56" s="110"/>
      <c r="F56" s="127" t="s">
        <v>96</v>
      </c>
      <c r="G56" s="127"/>
      <c r="H56" s="81"/>
    </row>
    <row r="57" spans="1:11" s="96" customFormat="1" ht="15.6" x14ac:dyDescent="0.3">
      <c r="A57" s="78"/>
      <c r="B57" s="106" t="s">
        <v>95</v>
      </c>
      <c r="F57" s="127" t="s">
        <v>101</v>
      </c>
      <c r="G57" s="127"/>
      <c r="H57" s="81"/>
    </row>
    <row r="58" spans="1:11" ht="15.6" x14ac:dyDescent="0.3">
      <c r="A58" s="78"/>
      <c r="B58" s="127" t="s">
        <v>91</v>
      </c>
      <c r="C58" s="127"/>
      <c r="D58" s="127"/>
      <c r="E58" s="98"/>
      <c r="F58" s="127" t="s">
        <v>92</v>
      </c>
      <c r="G58" s="127"/>
      <c r="H58" s="81"/>
    </row>
    <row r="59" spans="1:11" ht="15.6" x14ac:dyDescent="0.3">
      <c r="A59" s="78"/>
      <c r="B59" s="99" t="s">
        <v>81</v>
      </c>
      <c r="C59" s="98"/>
      <c r="D59" s="98"/>
      <c r="E59" s="98"/>
      <c r="F59" s="100"/>
      <c r="G59" s="100"/>
      <c r="H59" s="81"/>
    </row>
    <row r="60" spans="1:11" s="96" customFormat="1" ht="15.6" x14ac:dyDescent="0.3">
      <c r="A60" s="78"/>
      <c r="B60" s="98" t="s">
        <v>102</v>
      </c>
      <c r="C60" s="98"/>
      <c r="D60" s="98"/>
      <c r="E60" s="98"/>
      <c r="F60" s="127" t="s">
        <v>103</v>
      </c>
      <c r="G60" s="127"/>
      <c r="H60" s="81"/>
    </row>
    <row r="61" spans="1:11" s="96" customFormat="1" ht="15.6" x14ac:dyDescent="0.3">
      <c r="A61" s="78"/>
      <c r="B61" s="98" t="s">
        <v>97</v>
      </c>
      <c r="C61" s="98"/>
      <c r="D61" s="98"/>
      <c r="E61" s="98"/>
      <c r="F61" s="127" t="s">
        <v>93</v>
      </c>
      <c r="G61" s="127"/>
      <c r="H61" s="81"/>
    </row>
    <row r="62" spans="1:11" ht="15.6" x14ac:dyDescent="0.3">
      <c r="A62" s="78"/>
      <c r="B62" s="98" t="s">
        <v>82</v>
      </c>
      <c r="C62" s="98"/>
      <c r="D62" s="98"/>
      <c r="E62" s="98"/>
      <c r="F62" s="127" t="s">
        <v>104</v>
      </c>
      <c r="G62" s="127"/>
      <c r="H62" s="81"/>
    </row>
    <row r="63" spans="1:11" x14ac:dyDescent="0.3">
      <c r="A63" s="78"/>
      <c r="B63" s="82"/>
      <c r="C63" s="80"/>
      <c r="D63" s="80"/>
      <c r="E63" s="83"/>
      <c r="F63" s="83"/>
      <c r="G63" s="82"/>
      <c r="H63" s="80"/>
    </row>
    <row r="66" spans="1:8" ht="15.6" x14ac:dyDescent="0.3">
      <c r="A66" s="1"/>
      <c r="B66" s="1"/>
      <c r="C66" s="1"/>
      <c r="D66" s="1"/>
      <c r="E66" s="104"/>
      <c r="F66" s="1"/>
      <c r="G66" s="1"/>
      <c r="H66" s="1"/>
    </row>
    <row r="67" spans="1:8" x14ac:dyDescent="0.3">
      <c r="E67" s="105"/>
    </row>
  </sheetData>
  <mergeCells count="21">
    <mergeCell ref="B58:D58"/>
    <mergeCell ref="F58:G58"/>
    <mergeCell ref="F62:G62"/>
    <mergeCell ref="F52:G52"/>
    <mergeCell ref="F56:G56"/>
    <mergeCell ref="F57:G57"/>
    <mergeCell ref="F60:G60"/>
    <mergeCell ref="F61:G61"/>
    <mergeCell ref="G8:H8"/>
    <mergeCell ref="F53:G53"/>
    <mergeCell ref="F54:G54"/>
    <mergeCell ref="A1:H1"/>
    <mergeCell ref="A2:H2"/>
    <mergeCell ref="A4:H4"/>
    <mergeCell ref="A6:H6"/>
    <mergeCell ref="A7:H7"/>
    <mergeCell ref="A8:A9"/>
    <mergeCell ref="B8:B9"/>
    <mergeCell ref="C8:C9"/>
    <mergeCell ref="D8:D9"/>
    <mergeCell ref="E8:F8"/>
  </mergeCells>
  <pageMargins left="1.2" right="0.45" top="0.75" bottom="0.2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DELL</cp:lastModifiedBy>
  <cp:lastPrinted>2024-04-18T06:59:47Z</cp:lastPrinted>
  <dcterms:created xsi:type="dcterms:W3CDTF">2023-11-20T10:11:41Z</dcterms:created>
  <dcterms:modified xsi:type="dcterms:W3CDTF">2024-04-18T07:03:45Z</dcterms:modified>
</cp:coreProperties>
</file>