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5229802C-D31C-4725-9691-8AE14FEB11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J21" i="1" l="1"/>
  <c r="J22" i="1" s="1"/>
  <c r="J20" i="1"/>
  <c r="H47" i="1" l="1"/>
  <c r="H53" i="1" s="1"/>
  <c r="H48" i="1"/>
  <c r="H49" i="1"/>
  <c r="H50" i="1"/>
  <c r="H51" i="1"/>
  <c r="H52" i="1"/>
  <c r="F47" i="1"/>
  <c r="F48" i="1"/>
  <c r="F53" i="1" s="1"/>
  <c r="F49" i="1"/>
  <c r="F50" i="1"/>
  <c r="F51" i="1"/>
  <c r="F52" i="1"/>
  <c r="H46" i="1"/>
  <c r="F46" i="1"/>
  <c r="H24" i="1" l="1"/>
  <c r="H25" i="1"/>
  <c r="H26" i="1"/>
  <c r="H23" i="1"/>
  <c r="F24" i="1"/>
  <c r="F25" i="1"/>
  <c r="F26" i="1"/>
  <c r="F23" i="1"/>
  <c r="F29" i="1" l="1"/>
  <c r="F30" i="1"/>
  <c r="F28" i="1"/>
  <c r="H30" i="1"/>
  <c r="F14" i="1"/>
  <c r="H13" i="1" l="1"/>
  <c r="G34" i="1" l="1"/>
  <c r="H44" i="1"/>
  <c r="F44" i="1"/>
  <c r="H42" i="1"/>
  <c r="H45" i="1" s="1"/>
  <c r="F42" i="1"/>
  <c r="F45" i="1" s="1"/>
  <c r="H41" i="1"/>
  <c r="F41" i="1"/>
  <c r="H38" i="1"/>
  <c r="H39" i="1" s="1"/>
  <c r="F38" i="1"/>
  <c r="F39" i="1" s="1"/>
  <c r="H36" i="1"/>
  <c r="F36" i="1"/>
  <c r="H35" i="1"/>
  <c r="H32" i="1"/>
  <c r="H33" i="1" s="1"/>
  <c r="F33" i="1"/>
  <c r="H29" i="1"/>
  <c r="H28" i="1"/>
  <c r="H22" i="1"/>
  <c r="F22" i="1"/>
  <c r="G21" i="1"/>
  <c r="H21" i="1" s="1"/>
  <c r="H27" i="1" s="1"/>
  <c r="F21" i="1"/>
  <c r="F27" i="1" s="1"/>
  <c r="G19" i="1"/>
  <c r="H19" i="1" s="1"/>
  <c r="F19" i="1"/>
  <c r="H17" i="1"/>
  <c r="F17" i="1"/>
  <c r="H16" i="1"/>
  <c r="F16" i="1"/>
  <c r="H15" i="1"/>
  <c r="F15" i="1"/>
  <c r="H12" i="1"/>
  <c r="H14" i="1" s="1"/>
  <c r="H18" i="1" l="1"/>
  <c r="F37" i="1"/>
  <c r="H37" i="1"/>
  <c r="F18" i="1"/>
  <c r="F31" i="1"/>
  <c r="H31" i="1"/>
  <c r="F54" i="1" l="1"/>
  <c r="F34" i="1"/>
  <c r="F40" i="1" s="1"/>
  <c r="H54" i="1"/>
  <c r="H34" i="1"/>
  <c r="F55" i="1" l="1"/>
  <c r="F57" i="1" s="1"/>
  <c r="F58" i="1" s="1"/>
  <c r="H40" i="1"/>
  <c r="H55" i="1" s="1"/>
  <c r="H57" i="1" l="1"/>
  <c r="H58" i="1" s="1"/>
  <c r="H59" i="1" s="1"/>
  <c r="F59" i="1"/>
  <c r="J59" i="1" l="1"/>
</calcChain>
</file>

<file path=xl/sharedStrings.xml><?xml version="1.0" encoding="utf-8"?>
<sst xmlns="http://schemas.openxmlformats.org/spreadsheetml/2006/main" count="132" uniqueCount="113">
  <si>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</si>
  <si>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</si>
  <si>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</si>
  <si>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</si>
  <si>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</si>
  <si>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</si>
  <si>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</si>
  <si>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</si>
  <si>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</si>
  <si>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</si>
  <si>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</si>
  <si>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</si>
  <si>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</si>
  <si>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</si>
  <si>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</si>
  <si>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</si>
  <si>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</si>
  <si>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</si>
  <si>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</si>
  <si>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</si>
  <si>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</si>
  <si>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</si>
  <si>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</si>
  <si>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</si>
  <si>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</si>
  <si>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III</t>
  </si>
  <si>
    <t xml:space="preserve">Уулын ажлын дүн </t>
  </si>
  <si>
    <t>Ховилон сорьц</t>
  </si>
  <si>
    <t>сорьц</t>
  </si>
  <si>
    <t>Цэглэн 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</si>
  <si>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</si>
  <si>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</si>
  <si>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</si>
  <si>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</si>
  <si>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</si>
  <si>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</si>
  <si>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</si>
  <si>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</si>
  <si>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</si>
  <si>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</si>
  <si>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</si>
  <si>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</si>
  <si>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</si>
  <si>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</si>
  <si>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</si>
  <si>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</si>
  <si>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</si>
  <si>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</si>
  <si>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</si>
  <si>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</si>
  <si>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</si>
  <si>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</si>
  <si>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</si>
  <si>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</si>
  <si>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</si>
  <si>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</si>
  <si>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</si>
  <si>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</si>
  <si>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</si>
  <si>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</si>
  <si>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</si>
  <si>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</si>
  <si>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</si>
  <si>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</si>
  <si>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</si>
  <si>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</si>
  <si>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</si>
  <si>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</si>
  <si>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</si>
  <si>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</si>
  <si>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</si>
  <si>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</si>
  <si>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</si>
  <si>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</si>
  <si>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</si>
  <si>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</si>
  <si>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</si>
  <si>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</si>
  <si>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Хими:Пробир</t>
  </si>
  <si>
    <t>Өнгөт металл:Cu</t>
  </si>
  <si>
    <t xml:space="preserve">                            Ag</t>
  </si>
  <si>
    <t xml:space="preserve">Хянасан: </t>
  </si>
  <si>
    <t xml:space="preserve">ҮГА-ны ГСХ-ийн  мэргэжилтэн                          </t>
  </si>
  <si>
    <t xml:space="preserve">Бэлтгэл ажлын дүн </t>
  </si>
  <si>
    <t>Сорьцлолтын дүн  /6-7/</t>
  </si>
  <si>
    <t>Тээврийн дүн/8-10/</t>
  </si>
  <si>
    <t xml:space="preserve"> Суурин боловсруулалтын дүн  (12-13)</t>
  </si>
  <si>
    <t>Томилолтын дүн  (14)</t>
  </si>
  <si>
    <t>Бусад ажлын дүн /15-18/</t>
  </si>
  <si>
    <t>Нягтлан бодогч</t>
  </si>
  <si>
    <t>ҮГА-ны ГСХ-ийн дарга</t>
  </si>
  <si>
    <t>/............................../</t>
  </si>
  <si>
    <t xml:space="preserve">/Т.Цэрэндулам./ </t>
  </si>
  <si>
    <t>ҮГА-ны дарга</t>
  </si>
  <si>
    <t xml:space="preserve">ҮГА-ны ТЗУХ-ын дарга                                                                                                                                 /               /                                                                                    </t>
  </si>
  <si>
    <t>/Б.Мөнхтөр/</t>
  </si>
  <si>
    <t>ҮГА-ны ТЗУХ-н УТСГХ ажилтан</t>
  </si>
  <si>
    <t xml:space="preserve">Анги зохион байгуулалт, буулгалтын дүн </t>
  </si>
  <si>
    <t>Бэлтгэл судалгаа /фондод тайлан үзэх, материал цуглуулах/</t>
  </si>
  <si>
    <t>/С. Шинэ -Од/</t>
  </si>
  <si>
    <t>ҮГА-ны ТЗУХ-н ахлах нягтлан бодогч</t>
  </si>
  <si>
    <t>/Э.Мягмарсайхан/</t>
  </si>
  <si>
    <t>/С.Ганхуяг/</t>
  </si>
  <si>
    <t>Литогеохими анхдагч</t>
  </si>
  <si>
    <t>Литогеохими хоёрдогч тороор</t>
  </si>
  <si>
    <t>Литогеохими урсгал</t>
  </si>
  <si>
    <t>Шлихийн сорьц авах, боловсруулах</t>
  </si>
  <si>
    <t>2024 оны 6 дугаар сарын 1-нээс 6 дугаар сарын 30-ны өдөр хүртэл</t>
  </si>
  <si>
    <t>Геохимийн сорьц ICP-40</t>
  </si>
  <si>
    <t>Минералоги Эрдэсийн хураангуй</t>
  </si>
  <si>
    <t>Бутлалт: Буталгаа 0,5 кг хүртэл</t>
  </si>
  <si>
    <t>Геохимийн сорьц (100гр хүртэл)</t>
  </si>
  <si>
    <t>Лабораторийн дүн /19-25/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</si>
</sst>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charset val="1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164" fontId="0" fillId="2" borderId="1" xfId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5" fontId="1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9" fillId="0" borderId="0" xfId="0" applyFont="1" applyAlignment="1">
      <alignment vertical="center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4" fontId="12" fillId="3" borderId="1" xfId="0" applyNumberFormat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18" fillId="0" borderId="0" xfId="0" applyFont="1"/>
    <xf numFmtId="43" fontId="18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0" xfId="0" applyFont="1"/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165" fontId="16" fillId="2" borderId="4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22" workbookViewId="0">
      <selection activeCell="B31" sqref="B31"/>
    </sheetView>
  </sheetViews>
  <sheetFormatPr defaultRowHeight="14.4" x14ac:dyDescent="0.3"/>
  <cols>
    <col min="1" max="1" width="6.109375" customWidth="1"/>
    <col min="2" max="2" width="45.88671875" customWidth="1"/>
    <col min="3" max="3" width="9.44140625" bestFit="1" customWidth="1"/>
    <col min="4" max="4" width="11.5546875" bestFit="1" customWidth="1"/>
    <col min="5" max="5" width="7" customWidth="1"/>
    <col min="6" max="6" width="15.88671875" customWidth="1"/>
    <col min="7" max="7" width="9.44140625" bestFit="1" customWidth="1"/>
    <col min="8" max="8" width="17.6640625" customWidth="1"/>
    <col min="10" max="10" width="15" bestFit="1" customWidth="1"/>
    <col min="11" max="11" width="13.5546875" bestFit="1" customWidth="1"/>
    <col min="13" max="13" width="15.88671875" bestFit="1" customWidth="1"/>
  </cols>
  <sheetData>
    <row r="1" spans="1:8" ht="15.6" x14ac:dyDescent="0.3">
      <c r="A1" s="125" t="s">
        <v>0</v>
      </c>
      <c r="B1" s="125"/>
      <c r="C1" s="125"/>
      <c r="D1" s="125"/>
      <c r="E1" s="125"/>
      <c r="F1" s="125"/>
      <c r="G1" s="125"/>
      <c r="H1" s="125"/>
    </row>
    <row r="2" spans="1:8" ht="15.6" x14ac:dyDescent="0.3">
      <c r="A2" s="125" t="s">
        <v>1</v>
      </c>
      <c r="B2" s="125"/>
      <c r="C2" s="125"/>
      <c r="D2" s="125"/>
      <c r="E2" s="125"/>
      <c r="F2" s="125"/>
      <c r="G2" s="125"/>
      <c r="H2" s="125"/>
    </row>
    <row r="3" spans="1:8" s="96" customFormat="1" ht="15.6" x14ac:dyDescent="0.3">
      <c r="A3" s="122"/>
      <c r="B3" s="122"/>
      <c r="C3" s="122"/>
      <c r="D3" s="122"/>
      <c r="E3" s="122"/>
      <c r="F3" s="122"/>
      <c r="G3" s="122"/>
      <c r="H3" s="122"/>
    </row>
    <row r="4" spans="1:8" ht="15.6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126" t="s">
        <v>2</v>
      </c>
      <c r="B5" s="126"/>
      <c r="C5" s="126"/>
      <c r="D5" s="126"/>
      <c r="E5" s="126"/>
      <c r="F5" s="126"/>
      <c r="G5" s="126"/>
      <c r="H5" s="126"/>
    </row>
    <row r="6" spans="1:8" ht="15.6" x14ac:dyDescent="0.3">
      <c r="A6" s="1"/>
      <c r="B6" s="1"/>
      <c r="C6" s="1"/>
      <c r="D6" s="1"/>
      <c r="E6" s="1"/>
      <c r="F6" s="1"/>
      <c r="G6" s="1"/>
      <c r="H6" s="1"/>
    </row>
    <row r="7" spans="1:8" ht="15.6" x14ac:dyDescent="0.3">
      <c r="A7" s="125" t="s">
        <v>107</v>
      </c>
      <c r="B7" s="125"/>
      <c r="C7" s="125"/>
      <c r="D7" s="125"/>
      <c r="E7" s="125"/>
      <c r="F7" s="125"/>
      <c r="G7" s="125"/>
      <c r="H7" s="125"/>
    </row>
    <row r="8" spans="1:8" ht="19.95" customHeight="1" x14ac:dyDescent="0.3">
      <c r="A8" s="127" t="s">
        <v>3</v>
      </c>
      <c r="B8" s="127"/>
      <c r="C8" s="127"/>
      <c r="D8" s="127"/>
      <c r="E8" s="127"/>
      <c r="F8" s="127"/>
      <c r="G8" s="127"/>
      <c r="H8" s="127"/>
    </row>
    <row r="9" spans="1:8" ht="27" customHeight="1" x14ac:dyDescent="0.3">
      <c r="A9" s="128" t="s">
        <v>4</v>
      </c>
      <c r="B9" s="128" t="s">
        <v>5</v>
      </c>
      <c r="C9" s="129" t="s">
        <v>6</v>
      </c>
      <c r="D9" s="129" t="s">
        <v>7</v>
      </c>
      <c r="E9" s="123" t="s">
        <v>8</v>
      </c>
      <c r="F9" s="123"/>
      <c r="G9" s="123" t="s">
        <v>9</v>
      </c>
      <c r="H9" s="123"/>
    </row>
    <row r="10" spans="1:8" ht="24.6" customHeight="1" x14ac:dyDescent="0.3">
      <c r="A10" s="128"/>
      <c r="B10" s="128"/>
      <c r="C10" s="130"/>
      <c r="D10" s="130"/>
      <c r="E10" s="2" t="s">
        <v>10</v>
      </c>
      <c r="F10" s="2" t="s">
        <v>11</v>
      </c>
      <c r="G10" s="2" t="s">
        <v>10</v>
      </c>
      <c r="H10" s="2" t="s">
        <v>11</v>
      </c>
    </row>
    <row r="11" spans="1:8" x14ac:dyDescent="0.3">
      <c r="A11" s="2">
        <v>0</v>
      </c>
      <c r="B11" s="2">
        <v>1</v>
      </c>
      <c r="C11" s="3">
        <v>2</v>
      </c>
      <c r="D11" s="3">
        <v>3</v>
      </c>
      <c r="E11" s="2">
        <v>4</v>
      </c>
      <c r="F11" s="2">
        <v>5</v>
      </c>
      <c r="G11" s="2">
        <v>6</v>
      </c>
      <c r="H11" s="2">
        <v>7</v>
      </c>
    </row>
    <row r="12" spans="1:8" ht="15" x14ac:dyDescent="0.3">
      <c r="A12" s="4">
        <v>1</v>
      </c>
      <c r="B12" s="5" t="s">
        <v>12</v>
      </c>
      <c r="C12" s="6" t="s">
        <v>13</v>
      </c>
      <c r="D12" s="7">
        <v>38500</v>
      </c>
      <c r="E12" s="8"/>
      <c r="F12" s="9"/>
      <c r="G12" s="10">
        <v>41.25</v>
      </c>
      <c r="H12" s="9">
        <f>G12*D12</f>
        <v>1588125</v>
      </c>
    </row>
    <row r="13" spans="1:8" s="96" customFormat="1" ht="27.6" x14ac:dyDescent="0.3">
      <c r="A13" s="4"/>
      <c r="B13" s="116" t="s">
        <v>98</v>
      </c>
      <c r="C13" s="117" t="s">
        <v>15</v>
      </c>
      <c r="D13" s="118">
        <v>26300</v>
      </c>
      <c r="E13" s="8"/>
      <c r="F13" s="9"/>
      <c r="G13" s="10">
        <v>20</v>
      </c>
      <c r="H13" s="9">
        <f>G13*D13</f>
        <v>526000</v>
      </c>
    </row>
    <row r="14" spans="1:8" ht="15.6" x14ac:dyDescent="0.3">
      <c r="A14" s="11" t="s">
        <v>16</v>
      </c>
      <c r="B14" s="12" t="s">
        <v>83</v>
      </c>
      <c r="C14" s="13"/>
      <c r="D14" s="14"/>
      <c r="E14" s="15"/>
      <c r="F14" s="16">
        <f>F12+F13</f>
        <v>0</v>
      </c>
      <c r="G14" s="10"/>
      <c r="H14" s="16">
        <f>H12+H13</f>
        <v>2114125</v>
      </c>
    </row>
    <row r="15" spans="1:8" s="114" customFormat="1" ht="25.95" customHeight="1" x14ac:dyDescent="0.3">
      <c r="A15" s="6">
        <v>2</v>
      </c>
      <c r="B15" s="112" t="s">
        <v>17</v>
      </c>
      <c r="C15" s="18" t="s">
        <v>14</v>
      </c>
      <c r="D15" s="7">
        <v>46000</v>
      </c>
      <c r="E15" s="31"/>
      <c r="F15" s="33">
        <f>E15*D15</f>
        <v>0</v>
      </c>
      <c r="G15" s="113"/>
      <c r="H15" s="33">
        <f>G15*D15</f>
        <v>0</v>
      </c>
    </row>
    <row r="16" spans="1:8" ht="19.5" customHeight="1" x14ac:dyDescent="0.3">
      <c r="A16" s="4">
        <v>3</v>
      </c>
      <c r="B16" s="17" t="s">
        <v>18</v>
      </c>
      <c r="C16" s="21" t="s">
        <v>19</v>
      </c>
      <c r="D16" s="7">
        <v>44500</v>
      </c>
      <c r="E16" s="19">
        <v>20</v>
      </c>
      <c r="F16" s="20">
        <f>E16*D16</f>
        <v>890000</v>
      </c>
      <c r="G16" s="10">
        <v>33</v>
      </c>
      <c r="H16" s="20">
        <f>G16*D16</f>
        <v>1468500</v>
      </c>
    </row>
    <row r="17" spans="1:11" ht="15" x14ac:dyDescent="0.3">
      <c r="A17" s="4">
        <v>4</v>
      </c>
      <c r="B17" s="5" t="s">
        <v>20</v>
      </c>
      <c r="C17" s="21" t="s">
        <v>19</v>
      </c>
      <c r="D17" s="7">
        <v>44500</v>
      </c>
      <c r="E17" s="19"/>
      <c r="F17" s="20">
        <f>E17*D17</f>
        <v>0</v>
      </c>
      <c r="G17" s="10">
        <v>15</v>
      </c>
      <c r="H17" s="20">
        <f>G17*D17</f>
        <v>667500</v>
      </c>
    </row>
    <row r="18" spans="1:11" ht="15.6" x14ac:dyDescent="0.3">
      <c r="A18" s="22" t="s">
        <v>21</v>
      </c>
      <c r="B18" s="12" t="s">
        <v>22</v>
      </c>
      <c r="C18" s="6"/>
      <c r="D18" s="23"/>
      <c r="E18" s="15"/>
      <c r="F18" s="16">
        <f>SUM(F15:F17)</f>
        <v>890000</v>
      </c>
      <c r="G18" s="10"/>
      <c r="H18" s="16">
        <f>SUM(H15:H17)</f>
        <v>2136000</v>
      </c>
      <c r="J18" s="91"/>
    </row>
    <row r="19" spans="1:11" ht="13.5" customHeight="1" x14ac:dyDescent="0.3">
      <c r="A19" s="4">
        <v>5</v>
      </c>
      <c r="B19" s="24" t="s">
        <v>23</v>
      </c>
      <c r="C19" s="6" t="s">
        <v>24</v>
      </c>
      <c r="D19" s="7">
        <v>44700</v>
      </c>
      <c r="E19" s="19"/>
      <c r="F19" s="20">
        <f>E19*D19</f>
        <v>0</v>
      </c>
      <c r="G19" s="10">
        <f t="shared" ref="G19" si="0">E19</f>
        <v>0</v>
      </c>
      <c r="H19" s="20">
        <f>G19*D19</f>
        <v>0</v>
      </c>
    </row>
    <row r="20" spans="1:11" ht="17.25" customHeight="1" x14ac:dyDescent="0.3">
      <c r="A20" s="25" t="s">
        <v>25</v>
      </c>
      <c r="B20" s="26" t="s">
        <v>26</v>
      </c>
      <c r="C20" s="6"/>
      <c r="D20" s="7"/>
      <c r="E20" s="19"/>
      <c r="F20" s="15">
        <v>0</v>
      </c>
      <c r="G20" s="19"/>
      <c r="H20" s="15">
        <v>0</v>
      </c>
      <c r="J20">
        <f>362/12</f>
        <v>30.166666666666668</v>
      </c>
    </row>
    <row r="21" spans="1:11" ht="18.75" customHeight="1" x14ac:dyDescent="0.3">
      <c r="A21" s="4">
        <v>6</v>
      </c>
      <c r="B21" s="27" t="s">
        <v>27</v>
      </c>
      <c r="C21" s="6" t="s">
        <v>28</v>
      </c>
      <c r="D21" s="7">
        <v>25200</v>
      </c>
      <c r="E21" s="19"/>
      <c r="F21" s="20">
        <f t="shared" ref="F21" si="1">E21*D21</f>
        <v>0</v>
      </c>
      <c r="G21" s="19">
        <f t="shared" ref="G21" si="2">E21</f>
        <v>0</v>
      </c>
      <c r="H21" s="20">
        <f t="shared" ref="H21" si="3">G21*D21</f>
        <v>0</v>
      </c>
      <c r="J21">
        <f>362-117</f>
        <v>245</v>
      </c>
    </row>
    <row r="22" spans="1:11" ht="15" customHeight="1" x14ac:dyDescent="0.3">
      <c r="A22" s="4">
        <v>7</v>
      </c>
      <c r="B22" s="27" t="s">
        <v>29</v>
      </c>
      <c r="C22" s="6" t="s">
        <v>28</v>
      </c>
      <c r="D22" s="7">
        <v>11900</v>
      </c>
      <c r="E22" s="19"/>
      <c r="F22" s="20">
        <f>E22*D22</f>
        <v>0</v>
      </c>
      <c r="G22" s="19"/>
      <c r="H22" s="20">
        <f>G22*D22</f>
        <v>0</v>
      </c>
      <c r="J22">
        <f>J21/6</f>
        <v>40.833333333333336</v>
      </c>
    </row>
    <row r="23" spans="1:11" s="96" customFormat="1" ht="15" customHeight="1" x14ac:dyDescent="0.3">
      <c r="A23" s="4"/>
      <c r="B23" s="27" t="s">
        <v>103</v>
      </c>
      <c r="C23" s="6" t="s">
        <v>28</v>
      </c>
      <c r="D23" s="7">
        <v>6950</v>
      </c>
      <c r="E23" s="19">
        <v>20</v>
      </c>
      <c r="F23" s="20">
        <f>D23*E23</f>
        <v>139000</v>
      </c>
      <c r="G23" s="19">
        <v>32</v>
      </c>
      <c r="H23" s="20">
        <f>D23*G23</f>
        <v>222400</v>
      </c>
    </row>
    <row r="24" spans="1:11" s="96" customFormat="1" ht="15" customHeight="1" x14ac:dyDescent="0.3">
      <c r="A24" s="4"/>
      <c r="B24" s="27" t="s">
        <v>104</v>
      </c>
      <c r="C24" s="6" t="s">
        <v>28</v>
      </c>
      <c r="D24" s="7">
        <v>7950</v>
      </c>
      <c r="E24" s="19">
        <v>100</v>
      </c>
      <c r="F24" s="20">
        <f t="shared" ref="F24:F26" si="4">D24*E24</f>
        <v>795000</v>
      </c>
      <c r="G24" s="19">
        <v>220</v>
      </c>
      <c r="H24" s="20">
        <f t="shared" ref="H24:H26" si="5">D24*G24</f>
        <v>1749000</v>
      </c>
    </row>
    <row r="25" spans="1:11" s="96" customFormat="1" ht="15" customHeight="1" x14ac:dyDescent="0.3">
      <c r="A25" s="4"/>
      <c r="B25" s="27" t="s">
        <v>106</v>
      </c>
      <c r="C25" s="6" t="s">
        <v>28</v>
      </c>
      <c r="D25" s="7">
        <v>19100</v>
      </c>
      <c r="E25" s="19">
        <v>10</v>
      </c>
      <c r="F25" s="20">
        <f t="shared" si="4"/>
        <v>191000</v>
      </c>
      <c r="G25" s="19">
        <v>20</v>
      </c>
      <c r="H25" s="20">
        <f t="shared" si="5"/>
        <v>382000</v>
      </c>
    </row>
    <row r="26" spans="1:11" s="96" customFormat="1" ht="15" customHeight="1" x14ac:dyDescent="0.3">
      <c r="A26" s="4"/>
      <c r="B26" s="27" t="s">
        <v>105</v>
      </c>
      <c r="C26" s="6" t="s">
        <v>28</v>
      </c>
      <c r="D26" s="7">
        <v>7950</v>
      </c>
      <c r="E26" s="19">
        <v>10</v>
      </c>
      <c r="F26" s="20">
        <f t="shared" si="4"/>
        <v>79500</v>
      </c>
      <c r="G26" s="19">
        <v>20</v>
      </c>
      <c r="H26" s="20">
        <f t="shared" si="5"/>
        <v>159000</v>
      </c>
    </row>
    <row r="27" spans="1:11" ht="15.6" x14ac:dyDescent="0.3">
      <c r="A27" s="22" t="s">
        <v>30</v>
      </c>
      <c r="B27" s="28" t="s">
        <v>84</v>
      </c>
      <c r="C27" s="6"/>
      <c r="D27" s="7"/>
      <c r="E27" s="15"/>
      <c r="F27" s="16">
        <f>SUM(F21:F26)</f>
        <v>1204500</v>
      </c>
      <c r="G27" s="15"/>
      <c r="H27" s="16">
        <f>SUM(H21:H26)</f>
        <v>2512400</v>
      </c>
      <c r="K27" s="91"/>
    </row>
    <row r="28" spans="1:11" ht="15" x14ac:dyDescent="0.3">
      <c r="A28" s="4">
        <v>8</v>
      </c>
      <c r="B28" s="29" t="s">
        <v>31</v>
      </c>
      <c r="C28" s="6" t="s">
        <v>32</v>
      </c>
      <c r="D28" s="7">
        <v>2000</v>
      </c>
      <c r="E28" s="19">
        <v>1200</v>
      </c>
      <c r="F28" s="30">
        <f>D28*E28</f>
        <v>2400000</v>
      </c>
      <c r="G28" s="31">
        <v>2400</v>
      </c>
      <c r="H28" s="32">
        <f>G28*D28</f>
        <v>4800000</v>
      </c>
    </row>
    <row r="29" spans="1:11" ht="15" x14ac:dyDescent="0.3">
      <c r="A29" s="4">
        <v>9</v>
      </c>
      <c r="B29" s="5" t="s">
        <v>33</v>
      </c>
      <c r="C29" s="6" t="s">
        <v>32</v>
      </c>
      <c r="D29" s="7">
        <v>1000</v>
      </c>
      <c r="E29" s="19">
        <v>1400</v>
      </c>
      <c r="F29" s="30">
        <f t="shared" ref="F29:F30" si="6">D29*E29</f>
        <v>1400000</v>
      </c>
      <c r="G29" s="31">
        <v>2240</v>
      </c>
      <c r="H29" s="32">
        <f>G29*D29</f>
        <v>2240000</v>
      </c>
    </row>
    <row r="30" spans="1:11" ht="15" x14ac:dyDescent="0.3">
      <c r="A30" s="4">
        <v>10</v>
      </c>
      <c r="B30" s="5" t="s">
        <v>34</v>
      </c>
      <c r="C30" s="6" t="s">
        <v>32</v>
      </c>
      <c r="D30" s="7">
        <v>2450</v>
      </c>
      <c r="E30" s="19">
        <v>1600</v>
      </c>
      <c r="F30" s="30">
        <f t="shared" si="6"/>
        <v>3920000</v>
      </c>
      <c r="G30" s="31">
        <v>4000</v>
      </c>
      <c r="H30" s="32">
        <f>G30*D30</f>
        <v>9800000</v>
      </c>
    </row>
    <row r="31" spans="1:11" ht="15.6" x14ac:dyDescent="0.3">
      <c r="A31" s="22" t="s">
        <v>35</v>
      </c>
      <c r="B31" s="12" t="s">
        <v>85</v>
      </c>
      <c r="C31" s="6"/>
      <c r="D31" s="34"/>
      <c r="E31" s="15"/>
      <c r="F31" s="16">
        <f>F30+F29+F28</f>
        <v>7720000</v>
      </c>
      <c r="G31" s="15"/>
      <c r="H31" s="35">
        <f>H30+H29+H28</f>
        <v>16840000</v>
      </c>
    </row>
    <row r="32" spans="1:11" ht="15" x14ac:dyDescent="0.3">
      <c r="A32" s="4">
        <v>11</v>
      </c>
      <c r="B32" s="36" t="s">
        <v>36</v>
      </c>
      <c r="C32" s="37" t="s">
        <v>37</v>
      </c>
      <c r="D32" s="38">
        <v>155000</v>
      </c>
      <c r="E32" s="39"/>
      <c r="F32" s="33"/>
      <c r="G32" s="31">
        <v>30</v>
      </c>
      <c r="H32" s="33">
        <f>G32*D32</f>
        <v>4650000</v>
      </c>
    </row>
    <row r="33" spans="1:13" ht="21" customHeight="1" x14ac:dyDescent="0.3">
      <c r="A33" s="22" t="s">
        <v>38</v>
      </c>
      <c r="B33" s="115" t="s">
        <v>97</v>
      </c>
      <c r="C33" s="37"/>
      <c r="D33" s="38"/>
      <c r="E33" s="39"/>
      <c r="F33" s="16">
        <f>F32</f>
        <v>0</v>
      </c>
      <c r="G33" s="31"/>
      <c r="H33" s="16">
        <f>H32</f>
        <v>4650000</v>
      </c>
    </row>
    <row r="34" spans="1:13" ht="19.2" customHeight="1" x14ac:dyDescent="0.3">
      <c r="A34" s="22" t="s">
        <v>39</v>
      </c>
      <c r="B34" s="12" t="s">
        <v>40</v>
      </c>
      <c r="C34" s="6"/>
      <c r="D34" s="7"/>
      <c r="E34" s="19"/>
      <c r="F34" s="16">
        <f>F18+F20+F31+F27+F33</f>
        <v>9814500</v>
      </c>
      <c r="G34" s="16">
        <f>G18+G20+G31+G27+G33</f>
        <v>0</v>
      </c>
      <c r="H34" s="16">
        <f>H18+H20+H31+H27+H33</f>
        <v>26138400</v>
      </c>
      <c r="J34" s="91"/>
      <c r="K34" s="91"/>
    </row>
    <row r="35" spans="1:13" ht="15" x14ac:dyDescent="0.3">
      <c r="A35" s="4">
        <v>12</v>
      </c>
      <c r="B35" s="40" t="s">
        <v>41</v>
      </c>
      <c r="C35" s="6" t="s">
        <v>15</v>
      </c>
      <c r="D35" s="41">
        <v>48200</v>
      </c>
      <c r="E35" s="19"/>
      <c r="F35" s="20"/>
      <c r="G35" s="19">
        <v>860</v>
      </c>
      <c r="H35" s="20">
        <f>G35*D35</f>
        <v>41452000</v>
      </c>
      <c r="J35" s="91"/>
    </row>
    <row r="36" spans="1:13" ht="15" x14ac:dyDescent="0.3">
      <c r="A36" s="4">
        <v>13</v>
      </c>
      <c r="B36" s="40" t="s">
        <v>42</v>
      </c>
      <c r="C36" s="6" t="s">
        <v>43</v>
      </c>
      <c r="D36" s="41">
        <v>32500</v>
      </c>
      <c r="E36" s="15"/>
      <c r="F36" s="20">
        <f>E36*D36</f>
        <v>0</v>
      </c>
      <c r="G36" s="15"/>
      <c r="H36" s="20">
        <f>G36*D36</f>
        <v>0</v>
      </c>
      <c r="J36" s="91"/>
    </row>
    <row r="37" spans="1:13" ht="15.6" x14ac:dyDescent="0.3">
      <c r="A37" s="22" t="s">
        <v>44</v>
      </c>
      <c r="B37" s="12" t="s">
        <v>86</v>
      </c>
      <c r="C37" s="6"/>
      <c r="D37" s="41"/>
      <c r="E37" s="15"/>
      <c r="F37" s="16">
        <f>F35+F36</f>
        <v>0</v>
      </c>
      <c r="G37" s="15"/>
      <c r="H37" s="16">
        <f>H35+H36</f>
        <v>41452000</v>
      </c>
      <c r="J37" s="91"/>
    </row>
    <row r="38" spans="1:13" ht="15" x14ac:dyDescent="0.3">
      <c r="A38" s="4">
        <v>14</v>
      </c>
      <c r="B38" s="40" t="s">
        <v>45</v>
      </c>
      <c r="C38" s="6" t="s">
        <v>15</v>
      </c>
      <c r="D38" s="41">
        <v>14500</v>
      </c>
      <c r="E38" s="31">
        <v>630</v>
      </c>
      <c r="F38" s="33">
        <f>E38*D38</f>
        <v>9135000</v>
      </c>
      <c r="G38" s="31">
        <v>1260</v>
      </c>
      <c r="H38" s="20">
        <f>G38*D38</f>
        <v>18270000</v>
      </c>
      <c r="J38" s="91"/>
    </row>
    <row r="39" spans="1:13" ht="15.6" x14ac:dyDescent="0.3">
      <c r="A39" s="22" t="s">
        <v>46</v>
      </c>
      <c r="B39" s="42" t="s">
        <v>87</v>
      </c>
      <c r="C39" s="6"/>
      <c r="D39" s="41"/>
      <c r="E39" s="31"/>
      <c r="F39" s="16">
        <f>F38</f>
        <v>9135000</v>
      </c>
      <c r="G39" s="15"/>
      <c r="H39" s="16">
        <f>H38</f>
        <v>18270000</v>
      </c>
      <c r="J39" s="91"/>
    </row>
    <row r="40" spans="1:13" ht="12.6" customHeight="1" x14ac:dyDescent="0.3">
      <c r="A40" s="25" t="s">
        <v>47</v>
      </c>
      <c r="B40" s="43" t="s">
        <v>48</v>
      </c>
      <c r="C40" s="44"/>
      <c r="D40" s="45"/>
      <c r="E40" s="46"/>
      <c r="F40" s="47">
        <f>F14+F34+F39+F37</f>
        <v>18949500</v>
      </c>
      <c r="G40" s="48"/>
      <c r="H40" s="47">
        <f>H39+H37+H34+H14</f>
        <v>87974525</v>
      </c>
      <c r="J40" s="91"/>
      <c r="K40" s="91"/>
      <c r="M40" s="93"/>
    </row>
    <row r="41" spans="1:13" ht="30" customHeight="1" x14ac:dyDescent="0.3">
      <c r="A41" s="4">
        <v>15</v>
      </c>
      <c r="B41" s="49" t="s">
        <v>49</v>
      </c>
      <c r="C41" s="6" t="s">
        <v>50</v>
      </c>
      <c r="D41" s="7">
        <v>180000</v>
      </c>
      <c r="E41" s="31"/>
      <c r="F41" s="50">
        <f>E41*D41</f>
        <v>0</v>
      </c>
      <c r="G41" s="31">
        <v>4</v>
      </c>
      <c r="H41" s="51">
        <f>G41*D41</f>
        <v>720000</v>
      </c>
    </row>
    <row r="42" spans="1:13" ht="13.95" customHeight="1" x14ac:dyDescent="0.3">
      <c r="A42" s="4">
        <v>16</v>
      </c>
      <c r="B42" s="52" t="s">
        <v>51</v>
      </c>
      <c r="C42" s="53" t="s">
        <v>52</v>
      </c>
      <c r="D42" s="54">
        <v>1950000</v>
      </c>
      <c r="E42" s="31"/>
      <c r="F42" s="50">
        <f t="shared" ref="F42" si="7">E42*D42</f>
        <v>0</v>
      </c>
      <c r="G42" s="31">
        <v>5</v>
      </c>
      <c r="H42" s="51">
        <f t="shared" ref="H42" si="8">G42*D42</f>
        <v>9750000</v>
      </c>
    </row>
    <row r="43" spans="1:13" ht="18" customHeight="1" x14ac:dyDescent="0.3">
      <c r="A43" s="4">
        <v>17</v>
      </c>
      <c r="B43" s="52" t="s">
        <v>53</v>
      </c>
      <c r="C43" s="55" t="s">
        <v>54</v>
      </c>
      <c r="D43" s="7">
        <v>300000</v>
      </c>
      <c r="E43" s="19"/>
      <c r="F43" s="51">
        <v>0</v>
      </c>
      <c r="G43" s="19"/>
      <c r="H43" s="51">
        <v>0</v>
      </c>
    </row>
    <row r="44" spans="1:13" ht="15" x14ac:dyDescent="0.3">
      <c r="A44" s="4">
        <v>18</v>
      </c>
      <c r="B44" s="56" t="s">
        <v>55</v>
      </c>
      <c r="C44" s="55" t="s">
        <v>56</v>
      </c>
      <c r="D44" s="7">
        <v>200000</v>
      </c>
      <c r="E44" s="19"/>
      <c r="F44" s="51">
        <f>E44*D44</f>
        <v>0</v>
      </c>
      <c r="G44" s="19">
        <v>3</v>
      </c>
      <c r="H44" s="51">
        <f>G44*D44</f>
        <v>600000</v>
      </c>
    </row>
    <row r="45" spans="1:13" ht="15.6" x14ac:dyDescent="0.3">
      <c r="A45" s="57" t="s">
        <v>57</v>
      </c>
      <c r="B45" s="58" t="s">
        <v>88</v>
      </c>
      <c r="C45" s="55"/>
      <c r="D45" s="7"/>
      <c r="E45" s="19"/>
      <c r="F45" s="16">
        <f>F42</f>
        <v>0</v>
      </c>
      <c r="G45" s="15"/>
      <c r="H45" s="16">
        <f>H42</f>
        <v>9750000</v>
      </c>
    </row>
    <row r="46" spans="1:13" s="96" customFormat="1" ht="15" x14ac:dyDescent="0.3">
      <c r="A46" s="59">
        <v>19</v>
      </c>
      <c r="B46" s="88" t="s">
        <v>108</v>
      </c>
      <c r="C46" s="119" t="s">
        <v>28</v>
      </c>
      <c r="D46" s="120">
        <v>27000</v>
      </c>
      <c r="E46" s="31">
        <v>272</v>
      </c>
      <c r="F46" s="89">
        <f>D46*E46</f>
        <v>7344000</v>
      </c>
      <c r="G46" s="90">
        <v>272</v>
      </c>
      <c r="H46" s="89">
        <f>G46*D46</f>
        <v>7344000</v>
      </c>
    </row>
    <row r="47" spans="1:13" s="96" customFormat="1" ht="15" x14ac:dyDescent="0.3">
      <c r="A47" s="59">
        <v>20</v>
      </c>
      <c r="B47" s="88" t="s">
        <v>109</v>
      </c>
      <c r="C47" s="119" t="s">
        <v>28</v>
      </c>
      <c r="D47" s="120">
        <v>25000</v>
      </c>
      <c r="E47" s="31">
        <v>20</v>
      </c>
      <c r="F47" s="89">
        <f t="shared" ref="F47:F52" si="9">D47*E47</f>
        <v>500000</v>
      </c>
      <c r="G47" s="90">
        <v>20</v>
      </c>
      <c r="H47" s="89">
        <f t="shared" ref="H47:H52" si="10">G47*D47</f>
        <v>500000</v>
      </c>
    </row>
    <row r="48" spans="1:13" ht="15" x14ac:dyDescent="0.3">
      <c r="A48" s="59">
        <v>21</v>
      </c>
      <c r="B48" s="88" t="s">
        <v>78</v>
      </c>
      <c r="C48" s="55" t="s">
        <v>28</v>
      </c>
      <c r="D48" s="7">
        <v>22500</v>
      </c>
      <c r="E48" s="19"/>
      <c r="F48" s="89">
        <f t="shared" si="9"/>
        <v>0</v>
      </c>
      <c r="G48" s="90"/>
      <c r="H48" s="89">
        <f t="shared" si="10"/>
        <v>0</v>
      </c>
    </row>
    <row r="49" spans="1:13" ht="15.6" x14ac:dyDescent="0.3">
      <c r="A49" s="59">
        <v>22</v>
      </c>
      <c r="B49" s="87" t="s">
        <v>79</v>
      </c>
      <c r="C49" s="86" t="s">
        <v>28</v>
      </c>
      <c r="D49" s="84">
        <v>9000</v>
      </c>
      <c r="E49" s="85"/>
      <c r="F49" s="89">
        <f t="shared" si="9"/>
        <v>0</v>
      </c>
      <c r="G49" s="90"/>
      <c r="H49" s="89">
        <f t="shared" si="10"/>
        <v>0</v>
      </c>
    </row>
    <row r="50" spans="1:13" ht="15.6" x14ac:dyDescent="0.3">
      <c r="A50" s="59">
        <v>23</v>
      </c>
      <c r="B50" s="87" t="s">
        <v>80</v>
      </c>
      <c r="C50" s="86" t="s">
        <v>28</v>
      </c>
      <c r="D50" s="84">
        <v>9000</v>
      </c>
      <c r="E50" s="85"/>
      <c r="F50" s="89">
        <f t="shared" si="9"/>
        <v>0</v>
      </c>
      <c r="G50" s="90"/>
      <c r="H50" s="89">
        <f t="shared" si="10"/>
        <v>0</v>
      </c>
    </row>
    <row r="51" spans="1:13" s="96" customFormat="1" ht="15.6" x14ac:dyDescent="0.3">
      <c r="A51" s="59">
        <v>24</v>
      </c>
      <c r="B51" s="87" t="s">
        <v>110</v>
      </c>
      <c r="C51" s="86" t="s">
        <v>28</v>
      </c>
      <c r="D51" s="121">
        <v>5400</v>
      </c>
      <c r="E51" s="85">
        <v>32</v>
      </c>
      <c r="F51" s="89">
        <f t="shared" si="9"/>
        <v>172800</v>
      </c>
      <c r="G51" s="90">
        <v>32</v>
      </c>
      <c r="H51" s="89">
        <f t="shared" si="10"/>
        <v>172800</v>
      </c>
    </row>
    <row r="52" spans="1:13" s="96" customFormat="1" ht="15.6" x14ac:dyDescent="0.3">
      <c r="A52" s="59">
        <v>25</v>
      </c>
      <c r="B52" s="87" t="s">
        <v>111</v>
      </c>
      <c r="C52" s="86" t="s">
        <v>28</v>
      </c>
      <c r="D52" s="121">
        <v>4500</v>
      </c>
      <c r="E52" s="85">
        <v>240</v>
      </c>
      <c r="F52" s="89">
        <f t="shared" si="9"/>
        <v>1080000</v>
      </c>
      <c r="G52" s="90">
        <v>240</v>
      </c>
      <c r="H52" s="89">
        <f t="shared" si="10"/>
        <v>1080000</v>
      </c>
    </row>
    <row r="53" spans="1:13" ht="18.75" customHeight="1" x14ac:dyDescent="0.3">
      <c r="A53" s="60" t="s">
        <v>58</v>
      </c>
      <c r="B53" s="61" t="s">
        <v>112</v>
      </c>
      <c r="C53" s="62"/>
      <c r="D53" s="63"/>
      <c r="E53" s="15"/>
      <c r="F53" s="16">
        <f>SUM(F46:F52)</f>
        <v>9096800</v>
      </c>
      <c r="G53" s="16"/>
      <c r="H53" s="16">
        <f t="shared" ref="H53" si="11">SUM(H46:H52)</f>
        <v>9096800</v>
      </c>
      <c r="K53" s="91"/>
      <c r="M53" s="93"/>
    </row>
    <row r="54" spans="1:13" ht="16.2" customHeight="1" x14ac:dyDescent="0.3">
      <c r="A54" s="60" t="s">
        <v>59</v>
      </c>
      <c r="B54" s="43" t="s">
        <v>60</v>
      </c>
      <c r="C54" s="60"/>
      <c r="D54" s="64"/>
      <c r="E54" s="65"/>
      <c r="F54" s="101">
        <f>F53+F45</f>
        <v>9096800</v>
      </c>
      <c r="G54" s="66"/>
      <c r="H54" s="101">
        <f>H53+H45</f>
        <v>18846800</v>
      </c>
      <c r="J54" s="92"/>
      <c r="K54" s="92"/>
      <c r="M54" s="94"/>
    </row>
    <row r="55" spans="1:13" ht="15" customHeight="1" x14ac:dyDescent="0.3">
      <c r="A55" s="60" t="s">
        <v>61</v>
      </c>
      <c r="B55" s="67" t="s">
        <v>62</v>
      </c>
      <c r="C55" s="60"/>
      <c r="D55" s="64"/>
      <c r="E55" s="65"/>
      <c r="F55" s="101">
        <f>F54+F40</f>
        <v>28046300</v>
      </c>
      <c r="G55" s="66"/>
      <c r="H55" s="101">
        <f>H54+H40</f>
        <v>106821325</v>
      </c>
    </row>
    <row r="56" spans="1:13" ht="15.6" x14ac:dyDescent="0.3">
      <c r="A56" s="68" t="s">
        <v>63</v>
      </c>
      <c r="B56" s="69" t="s">
        <v>64</v>
      </c>
      <c r="C56" s="70"/>
      <c r="D56" s="71"/>
      <c r="E56" s="72"/>
      <c r="F56" s="73"/>
      <c r="G56" s="74"/>
      <c r="H56" s="97"/>
      <c r="M56" s="94"/>
    </row>
    <row r="57" spans="1:13" ht="16.2" customHeight="1" x14ac:dyDescent="0.3">
      <c r="A57" s="68" t="s">
        <v>65</v>
      </c>
      <c r="B57" s="43" t="s">
        <v>66</v>
      </c>
      <c r="C57" s="75"/>
      <c r="D57" s="64"/>
      <c r="E57" s="65"/>
      <c r="F57" s="101">
        <f>F56+F55</f>
        <v>28046300</v>
      </c>
      <c r="G57" s="76"/>
      <c r="H57" s="101">
        <f>H55+H56</f>
        <v>106821325</v>
      </c>
    </row>
    <row r="58" spans="1:13" ht="15" customHeight="1" x14ac:dyDescent="0.3">
      <c r="A58" s="68" t="s">
        <v>67</v>
      </c>
      <c r="B58" s="67" t="s">
        <v>68</v>
      </c>
      <c r="C58" s="77"/>
      <c r="D58" s="64"/>
      <c r="E58" s="65"/>
      <c r="F58" s="102">
        <f>F57*10%</f>
        <v>2804630</v>
      </c>
      <c r="G58" s="76"/>
      <c r="H58" s="102">
        <f>H57*10%</f>
        <v>10682132.5</v>
      </c>
    </row>
    <row r="59" spans="1:13" ht="15.6" x14ac:dyDescent="0.3">
      <c r="A59" s="68" t="s">
        <v>69</v>
      </c>
      <c r="B59" s="43" t="s">
        <v>70</v>
      </c>
      <c r="C59" s="60"/>
      <c r="D59" s="64"/>
      <c r="E59" s="65"/>
      <c r="F59" s="101">
        <f>F57+F58</f>
        <v>30850930</v>
      </c>
      <c r="G59" s="76"/>
      <c r="H59" s="102">
        <f>H57+H58</f>
        <v>117503457.5</v>
      </c>
      <c r="J59" s="94">
        <f>H59-F59</f>
        <v>86652527.5</v>
      </c>
    </row>
    <row r="60" spans="1:13" ht="17.25" customHeight="1" x14ac:dyDescent="0.3">
      <c r="A60" s="78"/>
      <c r="B60" s="79" t="s">
        <v>71</v>
      </c>
      <c r="C60" s="95"/>
      <c r="D60" s="95"/>
      <c r="E60" s="95"/>
      <c r="F60" s="95"/>
      <c r="G60" s="95"/>
      <c r="H60" s="81"/>
      <c r="K60" s="103"/>
    </row>
    <row r="61" spans="1:13" ht="15" x14ac:dyDescent="0.3">
      <c r="A61" s="78"/>
      <c r="B61" s="107" t="s">
        <v>72</v>
      </c>
      <c r="C61" s="107"/>
      <c r="D61" s="107"/>
      <c r="E61" s="107"/>
      <c r="F61" s="124" t="s">
        <v>73</v>
      </c>
      <c r="G61" s="124"/>
      <c r="H61" s="81"/>
    </row>
    <row r="62" spans="1:13" ht="15" x14ac:dyDescent="0.3">
      <c r="A62" s="78"/>
      <c r="B62" s="108" t="s">
        <v>74</v>
      </c>
      <c r="C62" s="107"/>
      <c r="D62" s="107"/>
      <c r="E62" s="107"/>
      <c r="F62" s="124" t="s">
        <v>75</v>
      </c>
      <c r="G62" s="124"/>
      <c r="H62" s="81"/>
    </row>
    <row r="63" spans="1:13" ht="15" x14ac:dyDescent="0.3">
      <c r="A63" s="78"/>
      <c r="B63" s="109" t="s">
        <v>89</v>
      </c>
      <c r="C63" s="107"/>
      <c r="D63" s="107"/>
      <c r="E63" s="107"/>
      <c r="F63" s="124" t="s">
        <v>76</v>
      </c>
      <c r="G63" s="124"/>
      <c r="H63" s="81"/>
    </row>
    <row r="64" spans="1:13" ht="15.6" x14ac:dyDescent="0.3">
      <c r="A64" s="78"/>
      <c r="B64" s="99" t="s">
        <v>77</v>
      </c>
      <c r="C64" s="110"/>
      <c r="D64" s="110"/>
      <c r="E64" s="110"/>
      <c r="F64" s="111"/>
      <c r="G64" s="111"/>
      <c r="H64" s="81"/>
    </row>
    <row r="65" spans="1:8" s="96" customFormat="1" ht="15.6" x14ac:dyDescent="0.3">
      <c r="A65" s="78"/>
      <c r="B65" s="98" t="s">
        <v>93</v>
      </c>
      <c r="C65" s="110"/>
      <c r="D65" s="110"/>
      <c r="E65" s="110"/>
      <c r="F65" s="131" t="s">
        <v>95</v>
      </c>
      <c r="G65" s="131"/>
      <c r="H65" s="81"/>
    </row>
    <row r="66" spans="1:8" s="96" customFormat="1" ht="15.6" x14ac:dyDescent="0.3">
      <c r="A66" s="78"/>
      <c r="B66" s="106" t="s">
        <v>94</v>
      </c>
      <c r="F66" s="131" t="s">
        <v>99</v>
      </c>
      <c r="G66" s="131"/>
      <c r="H66" s="81"/>
    </row>
    <row r="67" spans="1:8" ht="15.6" x14ac:dyDescent="0.3">
      <c r="A67" s="78"/>
      <c r="B67" s="131" t="s">
        <v>90</v>
      </c>
      <c r="C67" s="131"/>
      <c r="D67" s="131"/>
      <c r="E67" s="98"/>
      <c r="F67" s="131" t="s">
        <v>91</v>
      </c>
      <c r="G67" s="131"/>
      <c r="H67" s="81"/>
    </row>
    <row r="68" spans="1:8" ht="15.6" x14ac:dyDescent="0.3">
      <c r="A68" s="78"/>
      <c r="B68" s="99" t="s">
        <v>81</v>
      </c>
      <c r="C68" s="98"/>
      <c r="D68" s="98"/>
      <c r="E68" s="98"/>
      <c r="F68" s="100"/>
      <c r="G68" s="100"/>
      <c r="H68" s="81"/>
    </row>
    <row r="69" spans="1:8" s="96" customFormat="1" ht="15.6" x14ac:dyDescent="0.3">
      <c r="A69" s="78"/>
      <c r="B69" s="98" t="s">
        <v>100</v>
      </c>
      <c r="C69" s="98"/>
      <c r="D69" s="98"/>
      <c r="E69" s="98"/>
      <c r="F69" s="131" t="s">
        <v>101</v>
      </c>
      <c r="G69" s="131"/>
      <c r="H69" s="81"/>
    </row>
    <row r="70" spans="1:8" s="96" customFormat="1" ht="15.6" x14ac:dyDescent="0.3">
      <c r="A70" s="78"/>
      <c r="B70" s="98" t="s">
        <v>96</v>
      </c>
      <c r="C70" s="98"/>
      <c r="D70" s="98"/>
      <c r="E70" s="98"/>
      <c r="F70" s="131" t="s">
        <v>92</v>
      </c>
      <c r="G70" s="131"/>
      <c r="H70" s="81"/>
    </row>
    <row r="71" spans="1:8" ht="15.6" x14ac:dyDescent="0.3">
      <c r="A71" s="78"/>
      <c r="B71" s="98" t="s">
        <v>82</v>
      </c>
      <c r="C71" s="98"/>
      <c r="D71" s="98"/>
      <c r="E71" s="98"/>
      <c r="F71" s="131" t="s">
        <v>102</v>
      </c>
      <c r="G71" s="131"/>
      <c r="H71" s="81"/>
    </row>
    <row r="72" spans="1:8" x14ac:dyDescent="0.3">
      <c r="A72" s="78"/>
      <c r="B72" s="82"/>
      <c r="C72" s="80"/>
      <c r="D72" s="80"/>
      <c r="E72" s="83"/>
      <c r="F72" s="83"/>
      <c r="G72" s="82"/>
      <c r="H72" s="80"/>
    </row>
    <row r="75" spans="1:8" ht="15.6" x14ac:dyDescent="0.3">
      <c r="A75" s="1"/>
      <c r="B75" s="1"/>
      <c r="C75" s="1"/>
      <c r="D75" s="1"/>
      <c r="E75" s="104"/>
      <c r="F75" s="1"/>
      <c r="G75" s="1"/>
      <c r="H75" s="1"/>
    </row>
    <row r="76" spans="1:8" x14ac:dyDescent="0.3">
      <c r="E76" s="105"/>
    </row>
  </sheetData>
  <mergeCells count="21">
    <mergeCell ref="B67:D67"/>
    <mergeCell ref="F67:G67"/>
    <mergeCell ref="F71:G71"/>
    <mergeCell ref="F61:G61"/>
    <mergeCell ref="F65:G65"/>
    <mergeCell ref="F66:G66"/>
    <mergeCell ref="F69:G69"/>
    <mergeCell ref="F70:G70"/>
    <mergeCell ref="G9:H9"/>
    <mergeCell ref="F62:G62"/>
    <mergeCell ref="F63:G63"/>
    <mergeCell ref="A1:H1"/>
    <mergeCell ref="A2:H2"/>
    <mergeCell ref="A5:H5"/>
    <mergeCell ref="A7:H7"/>
    <mergeCell ref="A8:H8"/>
    <mergeCell ref="A9:A10"/>
    <mergeCell ref="B9:B10"/>
    <mergeCell ref="C9:C10"/>
    <mergeCell ref="D9:D10"/>
    <mergeCell ref="E9:F9"/>
  </mergeCells>
  <pageMargins left="1.2" right="0.45" top="0.7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2024-06-18T00:31:43Z</cp:lastPrinted>
  <dcterms:created xsi:type="dcterms:W3CDTF">2023-11-20T10:11:41Z</dcterms:created>
  <dcterms:modified xsi:type="dcterms:W3CDTF">2024-06-18T00:59:49Z</dcterms:modified>
</cp:coreProperties>
</file>