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4\"/>
    </mc:Choice>
  </mc:AlternateContent>
  <xr:revisionPtr revIDLastSave="0" documentId="13_ncr:1_{B72AD3D1-2430-4DDF-AADA-3C1E07BDE5BE}" xr6:coauthVersionLast="47" xr6:coauthVersionMax="47" xr10:uidLastSave="{00000000-0000-0000-0000-000000000000}"/>
  <bookViews>
    <workbookView xWindow="-120" yWindow="-120" windowWidth="29040" windowHeight="15720" tabRatio="992" activeTab="8" xr2:uid="{00000000-000D-0000-FFFF-FFFF00000000}"/>
  </bookViews>
  <sheets>
    <sheet name="1-2024" sheetId="69" r:id="rId1"/>
    <sheet name="2-2024" sheetId="70" r:id="rId2"/>
    <sheet name="3-2024" sheetId="71" r:id="rId3"/>
    <sheet name="4-2024" sheetId="72" r:id="rId4"/>
    <sheet name="5-2024" sheetId="73" r:id="rId5"/>
    <sheet name="6-2024" sheetId="74" r:id="rId6"/>
    <sheet name="7-2024" sheetId="75" r:id="rId7"/>
    <sheet name="8-2024" sheetId="76" r:id="rId8"/>
    <sheet name="9-2024" sheetId="78" r:id="rId9"/>
    <sheet name="2024 (8)" sheetId="77" r:id="rId10"/>
  </sheets>
  <calcPr calcId="191029"/>
</workbook>
</file>

<file path=xl/calcChain.xml><?xml version="1.0" encoding="utf-8"?>
<calcChain xmlns="http://schemas.openxmlformats.org/spreadsheetml/2006/main">
  <c r="H55" i="78" l="1"/>
  <c r="F55" i="78"/>
  <c r="H54" i="78"/>
  <c r="G53" i="78"/>
  <c r="G36" i="78" l="1"/>
  <c r="H36" i="78" s="1"/>
  <c r="H37" i="78" s="1"/>
  <c r="H53" i="78"/>
  <c r="H56" i="78" s="1"/>
  <c r="F53" i="78"/>
  <c r="F56" i="78" s="1"/>
  <c r="F36" i="78"/>
  <c r="F37" i="78" s="1"/>
  <c r="F44" i="78" s="1"/>
  <c r="H17" i="78"/>
  <c r="H19" i="78" s="1"/>
  <c r="P28" i="77"/>
  <c r="K28" i="77"/>
  <c r="G28" i="77"/>
  <c r="D28" i="77"/>
  <c r="D29" i="77" s="1"/>
  <c r="T26" i="77"/>
  <c r="E23" i="77"/>
  <c r="T23" i="77" s="1"/>
  <c r="E10" i="77"/>
  <c r="T10" i="77" s="1"/>
  <c r="G53" i="76"/>
  <c r="H53" i="76" s="1"/>
  <c r="H54" i="76" s="1"/>
  <c r="H55" i="76" s="1"/>
  <c r="G36" i="76"/>
  <c r="H36" i="76" s="1"/>
  <c r="H37" i="76" s="1"/>
  <c r="F54" i="76"/>
  <c r="F55" i="76" s="1"/>
  <c r="F53" i="76"/>
  <c r="F37" i="76"/>
  <c r="F44" i="76" s="1"/>
  <c r="F56" i="76" s="1"/>
  <c r="F36" i="76"/>
  <c r="H19" i="76"/>
  <c r="H17" i="76"/>
  <c r="G53" i="75"/>
  <c r="H53" i="75" s="1"/>
  <c r="H54" i="75" s="1"/>
  <c r="H55" i="75" s="1"/>
  <c r="G36" i="75"/>
  <c r="H36" i="75" s="1"/>
  <c r="H37" i="75" s="1"/>
  <c r="F55" i="75"/>
  <c r="F54" i="75"/>
  <c r="F53" i="75"/>
  <c r="F37" i="75"/>
  <c r="F44" i="75" s="1"/>
  <c r="F56" i="75" s="1"/>
  <c r="F36" i="75"/>
  <c r="H17" i="75"/>
  <c r="H19" i="75" s="1"/>
  <c r="G53" i="74"/>
  <c r="H53" i="74" s="1"/>
  <c r="H54" i="74" s="1"/>
  <c r="H55" i="74" s="1"/>
  <c r="G36" i="74"/>
  <c r="H36" i="74" s="1"/>
  <c r="H37" i="74" s="1"/>
  <c r="F53" i="74"/>
  <c r="F54" i="74" s="1"/>
  <c r="F55" i="74" s="1"/>
  <c r="F36" i="74"/>
  <c r="F37" i="74" s="1"/>
  <c r="F44" i="74" s="1"/>
  <c r="F56" i="74" s="1"/>
  <c r="H19" i="74"/>
  <c r="H17" i="74"/>
  <c r="G53" i="73"/>
  <c r="H53" i="73" s="1"/>
  <c r="H54" i="73" s="1"/>
  <c r="H55" i="73" s="1"/>
  <c r="G36" i="73"/>
  <c r="H36" i="73" s="1"/>
  <c r="H37" i="73" s="1"/>
  <c r="F54" i="73"/>
  <c r="F55" i="73" s="1"/>
  <c r="F53" i="73"/>
  <c r="F37" i="73"/>
  <c r="F44" i="73" s="1"/>
  <c r="F36" i="73"/>
  <c r="H19" i="73"/>
  <c r="H17" i="73"/>
  <c r="G36" i="72"/>
  <c r="H36" i="72" s="1"/>
  <c r="H37" i="72" s="1"/>
  <c r="G53" i="72"/>
  <c r="H53" i="72" s="1"/>
  <c r="H54" i="72" s="1"/>
  <c r="H55" i="72" s="1"/>
  <c r="F55" i="72"/>
  <c r="F54" i="72"/>
  <c r="F53" i="72"/>
  <c r="F36" i="72"/>
  <c r="F37" i="72" s="1"/>
  <c r="F44" i="72" s="1"/>
  <c r="F56" i="72" s="1"/>
  <c r="H19" i="72"/>
  <c r="H17" i="72"/>
  <c r="G53" i="71"/>
  <c r="H53" i="71" s="1"/>
  <c r="H54" i="71" s="1"/>
  <c r="H55" i="71" s="1"/>
  <c r="G36" i="71"/>
  <c r="H36" i="71" s="1"/>
  <c r="H37" i="71" s="1"/>
  <c r="F54" i="71"/>
  <c r="F55" i="71" s="1"/>
  <c r="F53" i="71"/>
  <c r="F37" i="71"/>
  <c r="F44" i="71" s="1"/>
  <c r="F56" i="71" s="1"/>
  <c r="F36" i="71"/>
  <c r="H19" i="71"/>
  <c r="H17" i="71"/>
  <c r="G53" i="70"/>
  <c r="H53" i="70" s="1"/>
  <c r="H54" i="70" s="1"/>
  <c r="H55" i="70" s="1"/>
  <c r="G36" i="70"/>
  <c r="H36" i="70" s="1"/>
  <c r="H37" i="70" s="1"/>
  <c r="F54" i="70"/>
  <c r="F55" i="70" s="1"/>
  <c r="F53" i="70"/>
  <c r="F37" i="70"/>
  <c r="F36" i="70"/>
  <c r="F44" i="70"/>
  <c r="F56" i="70" s="1"/>
  <c r="H17" i="70"/>
  <c r="H19" i="70" s="1"/>
  <c r="G17" i="69"/>
  <c r="F57" i="78" l="1"/>
  <c r="H44" i="78"/>
  <c r="H57" i="78" s="1"/>
  <c r="E28" i="77"/>
  <c r="E29" i="77" s="1"/>
  <c r="E30" i="77" s="1"/>
  <c r="T28" i="77"/>
  <c r="D30" i="77"/>
  <c r="G29" i="77"/>
  <c r="G30" i="77" s="1"/>
  <c r="K29" i="77"/>
  <c r="K30" i="77" s="1"/>
  <c r="P29" i="77"/>
  <c r="P30" i="77" s="1"/>
  <c r="H44" i="76"/>
  <c r="H56" i="76" s="1"/>
  <c r="F58" i="76"/>
  <c r="F57" i="76"/>
  <c r="H44" i="75"/>
  <c r="H56" i="75" s="1"/>
  <c r="H57" i="75" s="1"/>
  <c r="H58" i="75" s="1"/>
  <c r="F58" i="75"/>
  <c r="F57" i="75"/>
  <c r="F57" i="74"/>
  <c r="F58" i="74" s="1"/>
  <c r="H44" i="74"/>
  <c r="H56" i="74" s="1"/>
  <c r="H44" i="73"/>
  <c r="H56" i="73" s="1"/>
  <c r="F56" i="73"/>
  <c r="H44" i="72"/>
  <c r="H56" i="72"/>
  <c r="H57" i="72" s="1"/>
  <c r="H58" i="72" s="1"/>
  <c r="F57" i="72"/>
  <c r="F58" i="72" s="1"/>
  <c r="H44" i="71"/>
  <c r="H56" i="71" s="1"/>
  <c r="F57" i="71"/>
  <c r="F58" i="71" s="1"/>
  <c r="H44" i="70"/>
  <c r="H56" i="70" s="1"/>
  <c r="H57" i="70" s="1"/>
  <c r="H58" i="70" s="1"/>
  <c r="F57" i="70"/>
  <c r="F58" i="70" s="1"/>
  <c r="G53" i="69"/>
  <c r="G36" i="69"/>
  <c r="F17" i="69"/>
  <c r="F19" i="69" s="1"/>
  <c r="H58" i="78" l="1"/>
  <c r="H59" i="78" s="1"/>
  <c r="F58" i="78"/>
  <c r="F59" i="78" s="1"/>
  <c r="T29" i="77"/>
  <c r="T30" i="77" s="1"/>
  <c r="H57" i="76"/>
  <c r="H58" i="76" s="1"/>
  <c r="H57" i="74"/>
  <c r="H58" i="74" s="1"/>
  <c r="F57" i="73"/>
  <c r="F58" i="73" s="1"/>
  <c r="H57" i="73"/>
  <c r="H58" i="73" s="1"/>
  <c r="H57" i="71"/>
  <c r="H58" i="71" s="1"/>
  <c r="F36" i="69"/>
  <c r="H53" i="69" l="1"/>
  <c r="F53" i="69"/>
  <c r="F54" i="69" s="1"/>
  <c r="F55" i="69" s="1"/>
  <c r="H36" i="69"/>
  <c r="F37" i="69"/>
  <c r="F44" i="69" s="1"/>
  <c r="H17" i="69"/>
  <c r="H19" i="69" s="1"/>
  <c r="F56" i="69" l="1"/>
  <c r="F57" i="69" s="1"/>
  <c r="F58" i="69" s="1"/>
  <c r="H37" i="69"/>
  <c r="H44" i="69" s="1"/>
  <c r="H54" i="69"/>
  <c r="H55" i="69" s="1"/>
  <c r="H56" i="69" l="1"/>
  <c r="H57" i="69" l="1"/>
  <c r="H58" i="69" s="1"/>
</calcChain>
</file>

<file path=xl/sharedStrings.xml><?xml version="1.0" encoding="utf-8"?>
<sst xmlns="http://schemas.openxmlformats.org/spreadsheetml/2006/main" count="1279" uniqueCount="143">
  <si>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</si>
  <si>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</si>
  <si>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</si>
  <si>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</si>
  <si>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</si>
  <si>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</si>
  <si>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</si>
  <si>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</si>
  <si>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</si>
  <si>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</si>
  <si>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</si>
  <si>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</si>
  <si>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</si>
  <si>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</si>
  <si>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</si>
  <si>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</si>
  <si>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</si>
  <si>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</si>
  <si>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</si>
  <si>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</si>
  <si>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</si>
  <si>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</si>
  <si>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</si>
  <si>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</si>
  <si>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</si>
  <si>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</si>
  <si>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</si>
  <si>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</si>
  <si>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</si>
  <si>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</si>
  <si>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</si>
  <si>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</si>
  <si>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</si>
  <si>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</si>
  <si>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</si>
  <si>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</si>
  <si>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</si>
  <si>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</si>
  <si>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</si>
  <si>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</si>
  <si>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</si>
  <si>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</si>
  <si>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</si>
  <si>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</si>
  <si>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</si>
  <si>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</si>
  <si>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</si>
  <si>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</si>
  <si>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</si>
  <si>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</si>
  <si>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</si>
  <si>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</si>
  <si>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</si>
  <si>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</si>
  <si>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</si>
  <si>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</si>
  <si>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</si>
  <si>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</si>
  <si>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</si>
  <si>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</si>
  <si>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</si>
  <si>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</si>
  <si>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</si>
  <si>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</si>
  <si>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</si>
  <si>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</si>
  <si>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</si>
  <si>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</si>
  <si>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</si>
  <si>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</si>
  <si>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</si>
  <si>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</si>
  <si>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</si>
  <si>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</si>
  <si>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</si>
  <si>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</si>
  <si>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</si>
  <si>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</si>
  <si>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</si>
  <si>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</si>
  <si>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</si>
  <si>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</si>
  <si>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</si>
  <si>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</si>
  <si>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</si>
  <si>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</si>
  <si>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</si>
  <si>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</si>
  <si>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Шалган холбох маршрут</t>
  </si>
  <si>
    <t>Суваг малталт</t>
  </si>
  <si>
    <t>Ховилон сорьцлолт</t>
  </si>
  <si>
    <t>Геоэкологийн сорьц</t>
  </si>
  <si>
    <t>2024 оны 1 дүгээр сарын 1-ээс 1 дүгээр сарын 31-ий өдөр хүртэл</t>
  </si>
  <si>
    <t>Үндэсний геологийн албаны даргын үүргийг түр орлон гүйцэтгэгч</t>
  </si>
  <si>
    <t>Б.Мөнхтөр</t>
  </si>
  <si>
    <t>Т.Цэрэндулам</t>
  </si>
  <si>
    <t>Үндэсний геологийн албаны ТЗУХ-ийн УТСГ хариуцсан ажилтан</t>
  </si>
  <si>
    <t>2024 оны 2 дугаар сарын 1-ээс 2 дугаар сарын 29-ий өдөр хүртэл</t>
  </si>
  <si>
    <t>2024 оны 3 дугаар сарын 1-ээс 3 дугаар сарын 31-ий өдөр хүртэл</t>
  </si>
  <si>
    <t>2024 оны 4 дүгээр сарын 1-ээс 4 дүгээр сарын 30-ы өдөр хүртэл</t>
  </si>
  <si>
    <t>2024 оны 5 дугаар сарын 1-ээс 5 дугаар сарын 31-ий өдөр хүртэл</t>
  </si>
  <si>
    <t>2024 оны 6 дугаар сарын 1-ээс 6 дугаар сарын 30-ы өдөр хүртэл</t>
  </si>
  <si>
    <t>2024 оны 7 дугаар сарын 1-ээс 7 дугаар сарын 31-ий өдөр хүртэл</t>
  </si>
  <si>
    <t>2024 оны 8 дугаар сарын 1-ээс 8 дугаар сарын 31-ий өдөр хүртэл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</si>
  <si>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</si>
  <si>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</si>
  <si>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</si>
  <si>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</si>
  <si>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</si>
  <si>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</si>
  <si>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</si>
  <si>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</si>
  <si>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</si>
  <si>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</si>
  <si>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</si>
  <si>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</si>
  <si>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</si>
  <si>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</si>
  <si>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</si>
  <si>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</si>
  <si>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</si>
  <si>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</si>
  <si>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</si>
  <si>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</si>
  <si>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</si>
  <si>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</si>
  <si>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</si>
  <si>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</si>
  <si>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</si>
  <si>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</si>
  <si>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</si>
  <si>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</si>
  <si>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</si>
  <si>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Сансрын холбооны түрээс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</si>
  <si>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</si>
  <si>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</si>
  <si>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</si>
  <si>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</si>
  <si>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</si>
  <si>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</si>
  <si>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2024 ОНЫ ГҮЙЦЭТГЭЛ, ЗАРДЛЫН ТАЙЛАН</t>
  </si>
  <si>
    <t>Тайлангийн зураг боловсруулах, хэвлэх</t>
  </si>
  <si>
    <t>2024 оны 9 дүгээр сарын 1-ээс 9 дүгээр сарын 30-ы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</si>
</sst>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</numFmts>
  <fonts count="2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8" applyFont="1" applyAlignment="1">
      <alignment vertical="top"/>
    </xf>
    <xf numFmtId="0" fontId="13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4" fillId="0" borderId="0" xfId="8" applyFont="1" applyAlignment="1">
      <alignment horizontal="right" vertical="top"/>
    </xf>
    <xf numFmtId="0" fontId="15" fillId="0" borderId="0" xfId="8" applyFont="1" applyAlignment="1">
      <alignment horizontal="center" vertical="top"/>
    </xf>
    <xf numFmtId="0" fontId="12" fillId="0" borderId="0" xfId="8" applyFont="1"/>
    <xf numFmtId="0" fontId="13" fillId="0" borderId="0" xfId="8" applyFont="1"/>
    <xf numFmtId="0" fontId="16" fillId="0" borderId="0" xfId="8" applyFont="1" applyAlignment="1">
      <alignment horizontal="center" vertical="center"/>
    </xf>
    <xf numFmtId="0" fontId="17" fillId="0" borderId="0" xfId="8" applyFont="1"/>
    <xf numFmtId="0" fontId="17" fillId="0" borderId="0" xfId="8" applyFont="1" applyAlignment="1">
      <alignment horizontal="center" vertical="center"/>
    </xf>
    <xf numFmtId="0" fontId="17" fillId="0" borderId="0" xfId="8" applyFont="1" applyAlignment="1">
      <alignment vertical="center"/>
    </xf>
    <xf numFmtId="0" fontId="17" fillId="0" borderId="0" xfId="8" applyFont="1" applyAlignment="1">
      <alignment horizontal="right" vertical="center"/>
    </xf>
    <xf numFmtId="0" fontId="18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3" xfId="8" applyFont="1" applyBorder="1" applyAlignment="1">
      <alignment horizontal="center" vertical="center"/>
    </xf>
    <xf numFmtId="0" fontId="14" fillId="0" borderId="3" xfId="8" applyFont="1" applyBorder="1" applyAlignment="1">
      <alignment horizontal="center" vertical="center" wrapText="1"/>
    </xf>
    <xf numFmtId="0" fontId="14" fillId="0" borderId="0" xfId="8" applyFont="1" applyAlignment="1">
      <alignment horizontal="center" vertical="center" wrapText="1"/>
    </xf>
    <xf numFmtId="0" fontId="14" fillId="0" borderId="0" xfId="8" applyFont="1" applyAlignment="1">
      <alignment horizontal="center" vertical="center"/>
    </xf>
    <xf numFmtId="0" fontId="14" fillId="0" borderId="3" xfId="8" applyFont="1" applyBorder="1" applyAlignment="1">
      <alignment horizontal="left" vertical="center"/>
    </xf>
    <xf numFmtId="3" fontId="15" fillId="0" borderId="3" xfId="8" applyNumberFormat="1" applyFont="1" applyBorder="1" applyAlignment="1">
      <alignment horizontal="center" vertical="center"/>
    </xf>
    <xf numFmtId="3" fontId="15" fillId="0" borderId="0" xfId="8" applyNumberFormat="1" applyFont="1" applyAlignment="1">
      <alignment horizontal="center" vertical="center"/>
    </xf>
    <xf numFmtId="0" fontId="14" fillId="0" borderId="3" xfId="8" applyFont="1" applyBorder="1" applyAlignment="1">
      <alignment vertical="center"/>
    </xf>
    <xf numFmtId="3" fontId="20" fillId="0" borderId="3" xfId="8" applyNumberFormat="1" applyFont="1" applyBorder="1" applyAlignment="1">
      <alignment horizontal="center" vertical="center"/>
    </xf>
    <xf numFmtId="3" fontId="20" fillId="0" borderId="0" xfId="8" applyNumberFormat="1" applyFont="1" applyAlignment="1">
      <alignment horizontal="center" vertical="center"/>
    </xf>
    <xf numFmtId="3" fontId="14" fillId="0" borderId="0" xfId="8" applyNumberFormat="1" applyFont="1"/>
    <xf numFmtId="0" fontId="14" fillId="0" borderId="0" xfId="8" applyFont="1"/>
    <xf numFmtId="0" fontId="17" fillId="0" borderId="0" xfId="8" applyFont="1" applyAlignment="1">
      <alignment horizontal="left"/>
    </xf>
    <xf numFmtId="3" fontId="12" fillId="0" borderId="0" xfId="8" applyNumberFormat="1" applyFont="1"/>
    <xf numFmtId="3" fontId="13" fillId="0" borderId="0" xfId="8" applyNumberFormat="1" applyFont="1"/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4" xfId="8" applyFont="1" applyBorder="1" applyAlignment="1">
      <alignment horizontal="center" vertical="center"/>
    </xf>
    <xf numFmtId="0" fontId="19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155B614F-964B-49B2-A22C-3F154D0F5C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8"/>
  <sheetViews>
    <sheetView topLeftCell="A41" workbookViewId="0">
      <selection activeCell="F68" sqref="F6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92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>
        <v>10</v>
      </c>
      <c r="F17" s="17">
        <f>E17*D17</f>
        <v>500000</v>
      </c>
      <c r="G17" s="5">
        <f>E17</f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>
        <f>SUM(F17:F18)</f>
        <v>500000</v>
      </c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18308000</v>
      </c>
      <c r="G44" s="11"/>
      <c r="H44" s="10">
        <f>SUM(H19+H32+H37+H43)</f>
        <v>18308000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800000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800000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19108000</v>
      </c>
      <c r="G56" s="11"/>
      <c r="H56" s="10">
        <f>SUM(H44,H55)</f>
        <v>19108000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1910800</v>
      </c>
      <c r="G57" s="11"/>
      <c r="H57" s="10">
        <f>H56*0.1</f>
        <v>1910800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21018800</v>
      </c>
      <c r="G58" s="11"/>
      <c r="H58" s="10">
        <f>SUM(H56:H57)</f>
        <v>21018800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08F6-C2D1-4AF5-96B7-1A12D2FA0A7C}">
  <dimension ref="B1:V36"/>
  <sheetViews>
    <sheetView zoomScale="145" zoomScaleNormal="145" workbookViewId="0">
      <selection activeCell="J15" sqref="J15"/>
    </sheetView>
  </sheetViews>
  <sheetFormatPr defaultColWidth="8" defaultRowHeight="15"/>
  <cols>
    <col min="1" max="1" width="2.875" style="37" customWidth="1"/>
    <col min="2" max="2" width="2.375" style="37" customWidth="1"/>
    <col min="3" max="3" width="15.75" style="37" customWidth="1"/>
    <col min="4" max="4" width="7.125" style="37" customWidth="1"/>
    <col min="5" max="5" width="6.75" style="37" customWidth="1"/>
    <col min="6" max="6" width="7.25" style="37" customWidth="1"/>
    <col min="7" max="7" width="5.25" style="37" customWidth="1"/>
    <col min="8" max="8" width="6.875" style="37" customWidth="1"/>
    <col min="9" max="9" width="6.625" style="37" customWidth="1"/>
    <col min="10" max="10" width="6.25" style="37" customWidth="1"/>
    <col min="11" max="11" width="6.375" style="37" customWidth="1"/>
    <col min="12" max="13" width="6.5" style="37" customWidth="1"/>
    <col min="14" max="14" width="6.25" style="37" customWidth="1"/>
    <col min="15" max="15" width="4.5" style="37" customWidth="1"/>
    <col min="16" max="16" width="5.25" style="37" customWidth="1"/>
    <col min="17" max="17" width="6" style="37" customWidth="1"/>
    <col min="18" max="18" width="8.375" style="37" customWidth="1"/>
    <col min="19" max="19" width="6" style="37" customWidth="1"/>
    <col min="20" max="21" width="7.125" style="40" customWidth="1"/>
    <col min="22" max="22" width="10.25" style="37" bestFit="1" customWidth="1"/>
    <col min="23" max="16384" width="8" style="37"/>
  </cols>
  <sheetData>
    <row r="1" spans="2:22" s="32" customFormat="1" ht="12" customHeight="1">
      <c r="G1" s="33"/>
      <c r="H1" s="33"/>
      <c r="I1" s="33"/>
      <c r="J1" s="33"/>
      <c r="K1" s="33"/>
      <c r="L1" s="33"/>
      <c r="M1" s="33"/>
      <c r="N1" s="33"/>
      <c r="O1" s="34"/>
      <c r="R1" s="33"/>
      <c r="T1" s="35" t="s">
        <v>104</v>
      </c>
      <c r="U1" s="35"/>
    </row>
    <row r="2" spans="2:22" s="32" customFormat="1" ht="12" customHeight="1">
      <c r="G2" s="33"/>
      <c r="H2" s="33"/>
      <c r="I2" s="33"/>
      <c r="J2" s="33"/>
      <c r="K2" s="33"/>
      <c r="L2" s="33"/>
      <c r="M2" s="33"/>
      <c r="N2" s="33"/>
      <c r="O2" s="34"/>
      <c r="R2" s="33"/>
      <c r="T2" s="35" t="s">
        <v>81</v>
      </c>
      <c r="U2" s="35"/>
    </row>
    <row r="3" spans="2:22" s="32" customFormat="1" ht="11.25" customHeight="1">
      <c r="G3" s="33"/>
      <c r="H3" s="33"/>
      <c r="I3" s="33"/>
      <c r="J3" s="33"/>
      <c r="K3" s="33"/>
      <c r="L3" s="33"/>
      <c r="M3" s="33"/>
      <c r="N3" s="33"/>
      <c r="O3" s="34"/>
      <c r="P3" s="33"/>
      <c r="Q3" s="36"/>
      <c r="R3" s="33"/>
      <c r="T3" s="35" t="s">
        <v>105</v>
      </c>
      <c r="U3" s="35"/>
    </row>
    <row r="4" spans="2:22" ht="18.75" customHeight="1">
      <c r="G4" s="38"/>
      <c r="H4" s="38"/>
      <c r="J4" s="39" t="s">
        <v>140</v>
      </c>
      <c r="K4" s="38"/>
      <c r="L4" s="38"/>
      <c r="M4" s="38"/>
      <c r="N4" s="38"/>
      <c r="O4" s="38"/>
      <c r="P4" s="38"/>
      <c r="Q4" s="38"/>
      <c r="R4" s="38"/>
      <c r="S4" s="38"/>
    </row>
    <row r="5" spans="2:22" ht="9.75" customHeight="1">
      <c r="G5" s="38"/>
      <c r="H5" s="38"/>
      <c r="J5" s="41"/>
      <c r="K5" s="38"/>
      <c r="L5" s="38"/>
      <c r="M5" s="38"/>
      <c r="N5" s="38"/>
      <c r="O5" s="38"/>
      <c r="P5" s="38"/>
      <c r="Q5" s="38"/>
      <c r="R5" s="38"/>
      <c r="S5" s="38"/>
    </row>
    <row r="6" spans="2:22" s="42" customFormat="1" ht="9.75" customHeight="1">
      <c r="C6" s="43" t="s">
        <v>106</v>
      </c>
      <c r="D6" s="44" t="s">
        <v>107</v>
      </c>
      <c r="K6" s="43" t="s">
        <v>108</v>
      </c>
      <c r="L6" s="44">
        <v>56</v>
      </c>
      <c r="Q6" s="43" t="s">
        <v>109</v>
      </c>
      <c r="R6" s="44" t="s">
        <v>110</v>
      </c>
    </row>
    <row r="7" spans="2:22" ht="9.75" customHeight="1">
      <c r="G7" s="38"/>
      <c r="H7" s="38"/>
      <c r="J7" s="45"/>
      <c r="K7" s="38"/>
      <c r="L7" s="38"/>
      <c r="M7" s="38"/>
      <c r="N7" s="38"/>
      <c r="O7" s="38"/>
      <c r="P7" s="38"/>
      <c r="Q7" s="38"/>
      <c r="R7" s="38"/>
      <c r="S7" s="38"/>
    </row>
    <row r="8" spans="2:22" ht="36.75" customHeight="1">
      <c r="B8" s="46" t="s">
        <v>49</v>
      </c>
      <c r="C8" s="47" t="s">
        <v>111</v>
      </c>
      <c r="D8" s="46" t="s">
        <v>112</v>
      </c>
      <c r="E8" s="47" t="s">
        <v>113</v>
      </c>
      <c r="F8" s="47" t="s">
        <v>114</v>
      </c>
      <c r="G8" s="47" t="s">
        <v>115</v>
      </c>
      <c r="H8" s="47" t="s">
        <v>116</v>
      </c>
      <c r="I8" s="46" t="s">
        <v>117</v>
      </c>
      <c r="J8" s="47" t="s">
        <v>118</v>
      </c>
      <c r="K8" s="47" t="s">
        <v>119</v>
      </c>
      <c r="L8" s="47" t="s">
        <v>120</v>
      </c>
      <c r="M8" s="47" t="s">
        <v>121</v>
      </c>
      <c r="N8" s="47" t="s">
        <v>122</v>
      </c>
      <c r="O8" s="47" t="s">
        <v>123</v>
      </c>
      <c r="P8" s="46" t="s">
        <v>124</v>
      </c>
      <c r="Q8" s="47" t="s">
        <v>125</v>
      </c>
      <c r="R8" s="47" t="s">
        <v>126</v>
      </c>
      <c r="S8" s="47" t="s">
        <v>127</v>
      </c>
      <c r="T8" s="47" t="s">
        <v>128</v>
      </c>
      <c r="U8" s="48"/>
    </row>
    <row r="9" spans="2:22" ht="11.25" customHeight="1">
      <c r="B9" s="46">
        <v>0</v>
      </c>
      <c r="C9" s="46">
        <v>1</v>
      </c>
      <c r="D9" s="46">
        <v>2</v>
      </c>
      <c r="E9" s="46">
        <v>3</v>
      </c>
      <c r="F9" s="46">
        <v>4</v>
      </c>
      <c r="G9" s="46">
        <v>5</v>
      </c>
      <c r="H9" s="46">
        <v>6</v>
      </c>
      <c r="I9" s="46">
        <v>7</v>
      </c>
      <c r="J9" s="46">
        <v>8</v>
      </c>
      <c r="K9" s="46">
        <v>9</v>
      </c>
      <c r="L9" s="46">
        <v>10</v>
      </c>
      <c r="M9" s="46">
        <v>11</v>
      </c>
      <c r="N9" s="46">
        <v>12</v>
      </c>
      <c r="O9" s="46">
        <v>13</v>
      </c>
      <c r="P9" s="46">
        <v>14</v>
      </c>
      <c r="Q9" s="46">
        <v>15</v>
      </c>
      <c r="R9" s="46">
        <v>16</v>
      </c>
      <c r="S9" s="46">
        <v>17</v>
      </c>
      <c r="T9" s="46">
        <v>18</v>
      </c>
      <c r="U9" s="49"/>
    </row>
    <row r="10" spans="2:22" ht="13.5" customHeight="1">
      <c r="B10" s="46">
        <v>1</v>
      </c>
      <c r="C10" s="50" t="s">
        <v>3</v>
      </c>
      <c r="D10" s="51">
        <v>400000</v>
      </c>
      <c r="E10" s="51">
        <f>D10*12.5%</f>
        <v>50000</v>
      </c>
      <c r="F10" s="51"/>
      <c r="G10" s="51">
        <v>40000</v>
      </c>
      <c r="H10" s="51"/>
      <c r="I10" s="51"/>
      <c r="J10" s="51"/>
      <c r="K10" s="51"/>
      <c r="L10" s="51"/>
      <c r="M10" s="51"/>
      <c r="N10" s="51"/>
      <c r="O10" s="51"/>
      <c r="P10" s="51">
        <v>10000</v>
      </c>
      <c r="Q10" s="51"/>
      <c r="R10" s="51"/>
      <c r="S10" s="51"/>
      <c r="T10" s="51">
        <f>SUM(D10:S10)</f>
        <v>500000</v>
      </c>
      <c r="U10" s="52"/>
      <c r="V10" s="60"/>
    </row>
    <row r="11" spans="2:22" ht="13.5" customHeight="1">
      <c r="B11" s="46">
        <v>2</v>
      </c>
      <c r="C11" s="50" t="s">
        <v>8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2"/>
      <c r="V11" s="38"/>
    </row>
    <row r="12" spans="2:22" ht="13.5" customHeight="1">
      <c r="B12" s="46">
        <v>3</v>
      </c>
      <c r="C12" s="50" t="s">
        <v>129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  <c r="V12" s="38"/>
    </row>
    <row r="13" spans="2:22" ht="13.5" customHeight="1">
      <c r="B13" s="46">
        <v>4</v>
      </c>
      <c r="C13" s="50" t="s">
        <v>88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38"/>
    </row>
    <row r="14" spans="2:22" ht="13.5" customHeight="1">
      <c r="B14" s="46">
        <v>5</v>
      </c>
      <c r="C14" s="50" t="s">
        <v>130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38"/>
    </row>
    <row r="15" spans="2:22" ht="13.5" customHeight="1">
      <c r="B15" s="46">
        <v>6</v>
      </c>
      <c r="C15" s="50" t="s">
        <v>89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38"/>
    </row>
    <row r="16" spans="2:22" ht="13.5" customHeight="1">
      <c r="B16" s="46">
        <v>7</v>
      </c>
      <c r="C16" s="50" t="s">
        <v>10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38"/>
    </row>
    <row r="17" spans="2:22" ht="13.5" customHeight="1">
      <c r="B17" s="46">
        <v>8</v>
      </c>
      <c r="C17" s="50" t="s">
        <v>11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38"/>
    </row>
    <row r="18" spans="2:22" ht="13.5" customHeight="1">
      <c r="B18" s="46">
        <v>9</v>
      </c>
      <c r="C18" s="50" t="s">
        <v>90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38"/>
    </row>
    <row r="19" spans="2:22" ht="13.5" customHeight="1">
      <c r="B19" s="46">
        <v>10</v>
      </c>
      <c r="C19" s="50" t="s">
        <v>86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38"/>
    </row>
    <row r="20" spans="2:22" ht="13.5" customHeight="1">
      <c r="B20" s="46">
        <v>11</v>
      </c>
      <c r="C20" s="53" t="s">
        <v>57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38"/>
    </row>
    <row r="21" spans="2:22" ht="13.5" customHeight="1">
      <c r="B21" s="46">
        <v>12</v>
      </c>
      <c r="C21" s="53" t="s">
        <v>58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2"/>
      <c r="V21" s="38"/>
    </row>
    <row r="22" spans="2:22" ht="13.5" customHeight="1">
      <c r="B22" s="46">
        <v>13</v>
      </c>
      <c r="C22" s="53" t="s">
        <v>59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38"/>
    </row>
    <row r="23" spans="2:22" ht="13.5" customHeight="1">
      <c r="B23" s="46">
        <v>14</v>
      </c>
      <c r="C23" s="53" t="s">
        <v>4</v>
      </c>
      <c r="D23" s="51">
        <v>125385600</v>
      </c>
      <c r="E23" s="51">
        <f>D23*12.5%</f>
        <v>15673200</v>
      </c>
      <c r="F23" s="51"/>
      <c r="G23" s="51">
        <v>357254</v>
      </c>
      <c r="H23" s="51"/>
      <c r="I23" s="51"/>
      <c r="J23" s="51"/>
      <c r="K23" s="51"/>
      <c r="L23" s="51"/>
      <c r="M23" s="51"/>
      <c r="N23" s="51"/>
      <c r="O23" s="51"/>
      <c r="P23" s="51">
        <v>1047945</v>
      </c>
      <c r="Q23" s="51"/>
      <c r="R23" s="51"/>
      <c r="S23" s="51"/>
      <c r="T23" s="51">
        <f t="shared" ref="T23:T26" si="0">SUM(D23:S23)</f>
        <v>142463999</v>
      </c>
      <c r="U23" s="52"/>
      <c r="V23" s="60"/>
    </row>
    <row r="24" spans="2:22" ht="13.5" customHeight="1">
      <c r="B24" s="46">
        <v>15</v>
      </c>
      <c r="C24" s="53" t="s">
        <v>131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2"/>
    </row>
    <row r="25" spans="2:22" ht="13.5" customHeight="1">
      <c r="B25" s="46">
        <v>16</v>
      </c>
      <c r="C25" s="53" t="s">
        <v>132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</row>
    <row r="26" spans="2:22" ht="13.5" customHeight="1">
      <c r="B26" s="46">
        <v>17</v>
      </c>
      <c r="C26" s="53" t="s">
        <v>14</v>
      </c>
      <c r="D26" s="51"/>
      <c r="E26" s="51"/>
      <c r="F26" s="51"/>
      <c r="G26" s="51"/>
      <c r="H26" s="51"/>
      <c r="I26" s="51"/>
      <c r="J26" s="51"/>
      <c r="K26" s="51">
        <v>6400000</v>
      </c>
      <c r="L26" s="51"/>
      <c r="M26" s="51"/>
      <c r="N26" s="51"/>
      <c r="O26" s="51"/>
      <c r="P26" s="51"/>
      <c r="Q26" s="51"/>
      <c r="R26" s="51"/>
      <c r="S26" s="51"/>
      <c r="T26" s="51">
        <f t="shared" si="0"/>
        <v>6400000</v>
      </c>
      <c r="U26" s="52"/>
      <c r="V26" s="59"/>
    </row>
    <row r="27" spans="2:22" ht="13.5" customHeight="1">
      <c r="B27" s="46">
        <v>18</v>
      </c>
      <c r="C27" s="53" t="s">
        <v>133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</row>
    <row r="28" spans="2:22" ht="13.5" customHeight="1">
      <c r="B28" s="68" t="s">
        <v>134</v>
      </c>
      <c r="C28" s="69"/>
      <c r="D28" s="54">
        <f t="shared" ref="D28:G28" si="1">SUM(D10:D27)</f>
        <v>125785600</v>
      </c>
      <c r="E28" s="54">
        <f t="shared" si="1"/>
        <v>15723200</v>
      </c>
      <c r="F28" s="54"/>
      <c r="G28" s="54">
        <f t="shared" si="1"/>
        <v>397254</v>
      </c>
      <c r="H28" s="54"/>
      <c r="I28" s="54"/>
      <c r="J28" s="54"/>
      <c r="K28" s="54">
        <f>SUM(K10:K27)</f>
        <v>6400000</v>
      </c>
      <c r="L28" s="54"/>
      <c r="M28" s="54"/>
      <c r="N28" s="54"/>
      <c r="O28" s="54"/>
      <c r="P28" s="54">
        <f>SUM(P10:P27)</f>
        <v>1057945</v>
      </c>
      <c r="Q28" s="54"/>
      <c r="R28" s="54"/>
      <c r="S28" s="54"/>
      <c r="T28" s="54">
        <f>SUM(T10:T27)</f>
        <v>149363999</v>
      </c>
      <c r="U28" s="55"/>
    </row>
    <row r="29" spans="2:22" ht="13.5" customHeight="1">
      <c r="B29" s="68" t="s">
        <v>135</v>
      </c>
      <c r="C29" s="69"/>
      <c r="D29" s="54">
        <f>D28*0.1</f>
        <v>12578560</v>
      </c>
      <c r="E29" s="54">
        <f t="shared" ref="E29:T29" si="2">E28*0.1</f>
        <v>1572320</v>
      </c>
      <c r="F29" s="54"/>
      <c r="G29" s="54">
        <f t="shared" si="2"/>
        <v>39725.4</v>
      </c>
      <c r="H29" s="54"/>
      <c r="I29" s="54"/>
      <c r="J29" s="54"/>
      <c r="K29" s="54">
        <f t="shared" si="2"/>
        <v>640000</v>
      </c>
      <c r="L29" s="54"/>
      <c r="M29" s="54"/>
      <c r="N29" s="54"/>
      <c r="O29" s="54"/>
      <c r="P29" s="54">
        <f t="shared" si="2"/>
        <v>105794.5</v>
      </c>
      <c r="Q29" s="54"/>
      <c r="R29" s="54"/>
      <c r="S29" s="54"/>
      <c r="T29" s="54">
        <f t="shared" si="2"/>
        <v>14936399.9</v>
      </c>
      <c r="U29" s="55"/>
    </row>
    <row r="30" spans="2:22" ht="13.5" customHeight="1">
      <c r="B30" s="68" t="s">
        <v>136</v>
      </c>
      <c r="C30" s="69"/>
      <c r="D30" s="54">
        <f>D28+D29</f>
        <v>138364160</v>
      </c>
      <c r="E30" s="54">
        <f t="shared" ref="E30:T30" si="3">E28+E29</f>
        <v>17295520</v>
      </c>
      <c r="F30" s="54"/>
      <c r="G30" s="54">
        <f t="shared" si="3"/>
        <v>436979.4</v>
      </c>
      <c r="H30" s="54"/>
      <c r="I30" s="54"/>
      <c r="J30" s="54"/>
      <c r="K30" s="54">
        <f t="shared" si="3"/>
        <v>7040000</v>
      </c>
      <c r="L30" s="54"/>
      <c r="M30" s="54"/>
      <c r="N30" s="54"/>
      <c r="O30" s="54"/>
      <c r="P30" s="54">
        <f t="shared" si="3"/>
        <v>1163739.5</v>
      </c>
      <c r="Q30" s="54"/>
      <c r="R30" s="54"/>
      <c r="S30" s="54"/>
      <c r="T30" s="54">
        <f t="shared" si="3"/>
        <v>164300398.90000001</v>
      </c>
      <c r="U30" s="52"/>
      <c r="V30" s="59"/>
    </row>
    <row r="31" spans="2:22" ht="12.75" customHeight="1"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2:22" ht="12.75" customHeight="1"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5:19" s="40" customFormat="1" ht="12.75" customHeight="1">
      <c r="E33" s="43" t="s">
        <v>5</v>
      </c>
      <c r="F33" s="37"/>
      <c r="M33" s="57"/>
      <c r="O33" s="37"/>
      <c r="P33" s="37"/>
      <c r="Q33" s="37"/>
      <c r="R33" s="37"/>
      <c r="S33" s="37"/>
    </row>
    <row r="34" spans="5:19" s="40" customFormat="1" ht="17.25" customHeight="1">
      <c r="F34" s="40" t="s">
        <v>137</v>
      </c>
      <c r="M34" s="57"/>
      <c r="O34" s="37"/>
      <c r="P34" s="37"/>
      <c r="Q34" s="37"/>
      <c r="R34" s="37"/>
      <c r="S34" s="37"/>
    </row>
    <row r="35" spans="5:19" s="40" customFormat="1" ht="17.25" customHeight="1">
      <c r="G35" s="58" t="s">
        <v>138</v>
      </c>
      <c r="M35" s="57"/>
      <c r="O35" s="37"/>
      <c r="P35" s="37"/>
      <c r="Q35" s="37"/>
      <c r="R35" s="37"/>
      <c r="S35" s="37"/>
    </row>
    <row r="36" spans="5:19" s="40" customFormat="1" ht="17.25" customHeight="1">
      <c r="G36" s="58" t="s">
        <v>139</v>
      </c>
      <c r="M36" s="57"/>
      <c r="O36" s="37"/>
      <c r="P36" s="37"/>
      <c r="Q36" s="37"/>
      <c r="R36" s="37"/>
      <c r="S36" s="37"/>
    </row>
  </sheetData>
  <mergeCells count="3">
    <mergeCell ref="B28:C28"/>
    <mergeCell ref="B29:C29"/>
    <mergeCell ref="B30:C30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FBEB-7FB6-48F7-B0CB-A0F931D5BD43}">
  <dimension ref="A2:J68"/>
  <sheetViews>
    <sheetView topLeftCell="A28" workbookViewId="0">
      <selection activeCell="K61" sqref="K6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97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E36+'1-2024'!G36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36116000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E53+'1-2024'!G53</f>
        <v>2</v>
      </c>
      <c r="H53" s="7">
        <f>G53*D53</f>
        <v>1600000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1600000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1600000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37716000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3771600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41487600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0D102-5CA9-4504-B9ED-C7581BEDFE79}">
  <dimension ref="A2:J68"/>
  <sheetViews>
    <sheetView topLeftCell="A32" workbookViewId="0">
      <selection activeCell="M64" sqref="M6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98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E36+'2-2024'!G36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53924000.000000007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E53+'2-2024'!G53</f>
        <v>3</v>
      </c>
      <c r="H53" s="7">
        <f>G53*D53</f>
        <v>2400000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2400000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2400000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56324000.000000007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5632400.0000000009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61956400.000000007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7AE5-53B5-4F1E-8C9A-1CD63A9D7991}">
  <dimension ref="A2:J68"/>
  <sheetViews>
    <sheetView topLeftCell="A17" workbookViewId="0">
      <selection activeCell="K24" sqref="K2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99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E36+'3-2024'!G36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71232000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71732000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E53+'3-2024'!G53</f>
        <v>4</v>
      </c>
      <c r="H53" s="7">
        <f>G53*D53</f>
        <v>3200000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3200000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3200000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74932000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7493200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82425200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075D-1D27-4968-8490-7C44C70CE531}">
  <dimension ref="A2:J68"/>
  <sheetViews>
    <sheetView topLeftCell="A25" workbookViewId="0">
      <selection activeCell="K42" sqref="K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100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E36+'4-2024'!G36</f>
        <v>1484</v>
      </c>
      <c r="H36" s="7">
        <f>G36*D36</f>
        <v>89040000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89040000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89540000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E53+'4-2024'!G53</f>
        <v>5</v>
      </c>
      <c r="H53" s="7">
        <f>G53*D53</f>
        <v>4000000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4000000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4000000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93540000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9354000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102894000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3A85-201A-4149-92C6-4E89F658033B}">
  <dimension ref="A2:J68"/>
  <sheetViews>
    <sheetView workbookViewId="0">
      <selection activeCell="K25" sqref="K25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101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E36+'5-2024'!G36</f>
        <v>1780.8</v>
      </c>
      <c r="H36" s="7">
        <f>G36*D36</f>
        <v>106848000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106848000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107348000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E53+'5-2024'!G53</f>
        <v>6</v>
      </c>
      <c r="H53" s="7">
        <f>G53*D53</f>
        <v>4800000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4800000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4800000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112148000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11214800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123362800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6AD8-4E17-42F1-B802-C448D6A489DF}">
  <dimension ref="A2:J68"/>
  <sheetViews>
    <sheetView topLeftCell="A57" workbookViewId="0">
      <selection activeCell="J25" sqref="J25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102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E36+'6-2024'!G36</f>
        <v>2077.6</v>
      </c>
      <c r="H36" s="7">
        <f>G36*D36</f>
        <v>124656000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124656000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125156000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E53+'6-2024'!G53</f>
        <v>7</v>
      </c>
      <c r="H53" s="7">
        <f>G53*D53</f>
        <v>5600000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5600000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5600000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130756000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13075600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143831600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D4ED-8DFB-44F1-97B2-AD1536635918}">
  <dimension ref="A2:J68"/>
  <sheetViews>
    <sheetView topLeftCell="A25" workbookViewId="0">
      <selection activeCell="J21" sqref="J2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103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E36+'7-2024'!G36</f>
        <v>2374.4</v>
      </c>
      <c r="H36" s="7">
        <f>G36*D36</f>
        <v>142464000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142464000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142964000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E53+'7-2024'!G53</f>
        <v>8</v>
      </c>
      <c r="H53" s="7">
        <f>G53*D53</f>
        <v>6400000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6400000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6400000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149364000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14936400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164300400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67" t="s">
        <v>72</v>
      </c>
      <c r="G61" s="67"/>
    </row>
    <row r="62" spans="1:10" ht="21" customHeight="1">
      <c r="B62" s="25" t="s">
        <v>77</v>
      </c>
      <c r="E62" s="24" t="s">
        <v>73</v>
      </c>
      <c r="F62" s="67" t="s">
        <v>75</v>
      </c>
      <c r="G62" s="67"/>
    </row>
    <row r="63" spans="1:10" ht="21" customHeight="1">
      <c r="B63" s="23" t="s">
        <v>76</v>
      </c>
      <c r="E63" s="24" t="s">
        <v>73</v>
      </c>
      <c r="F63" s="67" t="s">
        <v>74</v>
      </c>
      <c r="G63" s="67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67" t="s">
        <v>94</v>
      </c>
      <c r="G65" s="67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67" t="s">
        <v>79</v>
      </c>
      <c r="G67" s="67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4A86-7F8A-43D7-AD8B-7BBC7E5F5AD5}">
  <dimension ref="A2:J69"/>
  <sheetViews>
    <sheetView tabSelected="1" workbookViewId="0">
      <selection activeCell="K15" sqref="K15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1" t="s">
        <v>82</v>
      </c>
      <c r="B2" s="61"/>
      <c r="C2" s="61"/>
      <c r="D2" s="61"/>
      <c r="E2" s="61"/>
      <c r="F2" s="61"/>
      <c r="G2" s="61"/>
      <c r="H2" s="61"/>
    </row>
    <row r="3" spans="1:8">
      <c r="A3" s="61" t="s">
        <v>81</v>
      </c>
      <c r="B3" s="61"/>
      <c r="C3" s="61"/>
      <c r="D3" s="61"/>
      <c r="E3" s="61"/>
      <c r="F3" s="61"/>
      <c r="G3" s="61"/>
      <c r="H3" s="61"/>
    </row>
    <row r="4" spans="1:8">
      <c r="A4" s="61" t="s">
        <v>80</v>
      </c>
      <c r="B4" s="61"/>
      <c r="C4" s="61"/>
      <c r="D4" s="61"/>
      <c r="E4" s="61"/>
      <c r="F4" s="61"/>
      <c r="G4" s="61"/>
      <c r="H4" s="61"/>
    </row>
    <row r="6" spans="1:8" ht="15">
      <c r="B6" s="62" t="s">
        <v>83</v>
      </c>
      <c r="C6" s="62"/>
      <c r="D6" s="62"/>
      <c r="E6" s="62"/>
      <c r="F6" s="62"/>
      <c r="G6" s="62"/>
      <c r="H6" s="62"/>
    </row>
    <row r="7" spans="1:8" ht="15">
      <c r="B7" s="62" t="s">
        <v>84</v>
      </c>
      <c r="C7" s="62"/>
      <c r="D7" s="62"/>
      <c r="E7" s="62"/>
      <c r="F7" s="62"/>
      <c r="G7" s="62"/>
      <c r="H7" s="62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1" t="s">
        <v>142</v>
      </c>
      <c r="B10" s="61"/>
      <c r="C10" s="61"/>
      <c r="D10" s="61"/>
      <c r="E10" s="61"/>
      <c r="F10" s="61"/>
      <c r="G10" s="61"/>
      <c r="H10" s="61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1" t="s">
        <v>85</v>
      </c>
      <c r="B12" s="61"/>
      <c r="C12" s="61"/>
      <c r="D12" s="61"/>
      <c r="E12" s="61"/>
      <c r="F12" s="61"/>
      <c r="G12" s="61"/>
      <c r="H12" s="61"/>
    </row>
    <row r="14" spans="1:8" ht="30" customHeight="1">
      <c r="A14" s="63" t="s">
        <v>49</v>
      </c>
      <c r="B14" s="63" t="s">
        <v>6</v>
      </c>
      <c r="C14" s="64" t="s">
        <v>36</v>
      </c>
      <c r="D14" s="64" t="s">
        <v>37</v>
      </c>
      <c r="E14" s="66" t="s">
        <v>38</v>
      </c>
      <c r="F14" s="66"/>
      <c r="G14" s="66" t="s">
        <v>39</v>
      </c>
      <c r="H14" s="66"/>
    </row>
    <row r="15" spans="1:8">
      <c r="A15" s="63"/>
      <c r="B15" s="63"/>
      <c r="C15" s="65"/>
      <c r="D15" s="65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215.6</v>
      </c>
      <c r="F36" s="17">
        <f>E36*D36</f>
        <v>12936000</v>
      </c>
      <c r="G36" s="5">
        <f>E36+'8-2024'!G36</f>
        <v>2590</v>
      </c>
      <c r="H36" s="7">
        <f>G36*D36</f>
        <v>155400000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12936000</v>
      </c>
      <c r="G37" s="11"/>
      <c r="H37" s="10">
        <f>SUM(H33:H36)</f>
        <v>155400000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12936000</v>
      </c>
      <c r="G44" s="11"/>
      <c r="H44" s="10">
        <f>SUM(H19+H32+H37+H43)</f>
        <v>155900000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2</v>
      </c>
      <c r="F53" s="17">
        <f>E53*D53</f>
        <v>1600000</v>
      </c>
      <c r="G53" s="5">
        <f>E53+'8-2024'!G53</f>
        <v>10</v>
      </c>
      <c r="H53" s="7">
        <f>G53*D53</f>
        <v>8000000</v>
      </c>
    </row>
    <row r="54" spans="1:10">
      <c r="A54" s="5"/>
      <c r="B54" s="6" t="s">
        <v>141</v>
      </c>
      <c r="C54" s="5" t="s">
        <v>78</v>
      </c>
      <c r="D54" s="17"/>
      <c r="E54" s="5"/>
      <c r="F54" s="17">
        <v>42961</v>
      </c>
      <c r="G54" s="5"/>
      <c r="H54" s="7">
        <f>F54</f>
        <v>42961</v>
      </c>
    </row>
    <row r="55" spans="1:10" ht="15">
      <c r="A55" s="8" t="s">
        <v>29</v>
      </c>
      <c r="B55" s="9" t="s">
        <v>47</v>
      </c>
      <c r="C55" s="8" t="s">
        <v>78</v>
      </c>
      <c r="D55" s="21"/>
      <c r="E55" s="8"/>
      <c r="F55" s="21">
        <f>SUM(F53:F54)</f>
        <v>1642961</v>
      </c>
      <c r="G55" s="11"/>
      <c r="H55" s="10">
        <f>SUM(H53:H54)</f>
        <v>8042961</v>
      </c>
    </row>
    <row r="56" spans="1:10" ht="15">
      <c r="A56" s="8" t="s">
        <v>30</v>
      </c>
      <c r="B56" s="8" t="s">
        <v>34</v>
      </c>
      <c r="C56" s="8" t="s">
        <v>78</v>
      </c>
      <c r="D56" s="21"/>
      <c r="E56" s="8"/>
      <c r="F56" s="21">
        <f>SUM(F52,F55)</f>
        <v>1642961</v>
      </c>
      <c r="G56" s="11"/>
      <c r="H56" s="10">
        <f>SUM(H52,H55)</f>
        <v>8042961</v>
      </c>
    </row>
    <row r="57" spans="1:10" ht="15">
      <c r="A57" s="8" t="s">
        <v>31</v>
      </c>
      <c r="B57" s="8" t="s">
        <v>70</v>
      </c>
      <c r="C57" s="8" t="s">
        <v>78</v>
      </c>
      <c r="D57" s="21"/>
      <c r="E57" s="8"/>
      <c r="F57" s="21">
        <f>SUM(F44,F56)</f>
        <v>14578961</v>
      </c>
      <c r="G57" s="11"/>
      <c r="H57" s="10">
        <f>SUM(H44,H56)</f>
        <v>163942961</v>
      </c>
    </row>
    <row r="58" spans="1:10" ht="15">
      <c r="A58" s="8" t="s">
        <v>32</v>
      </c>
      <c r="B58" s="11" t="s">
        <v>15</v>
      </c>
      <c r="C58" s="8" t="s">
        <v>78</v>
      </c>
      <c r="D58" s="21"/>
      <c r="E58" s="8"/>
      <c r="F58" s="21">
        <f>F57*0.1</f>
        <v>1457896.1</v>
      </c>
      <c r="G58" s="11"/>
      <c r="H58" s="10">
        <f>H57*0.1</f>
        <v>16394296.100000001</v>
      </c>
    </row>
    <row r="59" spans="1:10" ht="15">
      <c r="A59" s="8" t="s">
        <v>33</v>
      </c>
      <c r="B59" s="8" t="s">
        <v>35</v>
      </c>
      <c r="C59" s="8" t="s">
        <v>78</v>
      </c>
      <c r="D59" s="21"/>
      <c r="E59" s="8"/>
      <c r="F59" s="21">
        <f>SUM(F57:F58)</f>
        <v>16036857.1</v>
      </c>
      <c r="G59" s="11"/>
      <c r="H59" s="10">
        <f>SUM(H57:H58)</f>
        <v>180337257.09999999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71</v>
      </c>
      <c r="E62" s="24" t="s">
        <v>73</v>
      </c>
      <c r="F62" s="67" t="s">
        <v>72</v>
      </c>
      <c r="G62" s="67"/>
    </row>
    <row r="63" spans="1:10" ht="21" customHeight="1">
      <c r="B63" s="25" t="s">
        <v>77</v>
      </c>
      <c r="E63" s="24" t="s">
        <v>73</v>
      </c>
      <c r="F63" s="67" t="s">
        <v>75</v>
      </c>
      <c r="G63" s="67"/>
    </row>
    <row r="64" spans="1:10" ht="21" customHeight="1">
      <c r="B64" s="23" t="s">
        <v>76</v>
      </c>
      <c r="E64" s="24" t="s">
        <v>73</v>
      </c>
      <c r="F64" s="67" t="s">
        <v>74</v>
      </c>
      <c r="G64" s="67"/>
    </row>
    <row r="65" spans="2:7" ht="18" customHeight="1">
      <c r="B65" s="2" t="s">
        <v>1</v>
      </c>
      <c r="F65" s="23"/>
      <c r="G65" s="23"/>
    </row>
    <row r="66" spans="2:7" ht="21" customHeight="1">
      <c r="B66" t="s">
        <v>93</v>
      </c>
      <c r="E66" s="24" t="s">
        <v>73</v>
      </c>
      <c r="F66" s="67" t="s">
        <v>94</v>
      </c>
      <c r="G66" s="67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73</v>
      </c>
      <c r="F68" s="67" t="s">
        <v>79</v>
      </c>
      <c r="G68" s="67"/>
    </row>
    <row r="69" spans="2:7" ht="21" customHeight="1">
      <c r="B69" t="s">
        <v>96</v>
      </c>
      <c r="E69" s="24" t="s">
        <v>73</v>
      </c>
      <c r="F69" s="23" t="s">
        <v>95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2:H2"/>
    <mergeCell ref="A3:H3"/>
    <mergeCell ref="A4:H4"/>
    <mergeCell ref="B6:H6"/>
    <mergeCell ref="B7:H7"/>
    <mergeCell ref="A10:H10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1-2024</vt:lpstr>
      <vt:lpstr>2-2024</vt:lpstr>
      <vt:lpstr>3-2024</vt:lpstr>
      <vt:lpstr>4-2024</vt:lpstr>
      <vt:lpstr>5-2024</vt:lpstr>
      <vt:lpstr>6-2024</vt:lpstr>
      <vt:lpstr>7-2024</vt:lpstr>
      <vt:lpstr>8-2024</vt:lpstr>
      <vt:lpstr>9-2024</vt:lpstr>
      <vt:lpstr>2024 (8)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2024-09-26T00:00:52Z</cp:lastPrinted>
  <dcterms:created xsi:type="dcterms:W3CDTF">2014-01-15T06:30:10Z</dcterms:created>
  <dcterms:modified xsi:type="dcterms:W3CDTF">2024-09-26T00:01:24Z</dcterms:modified>
</cp:coreProperties>
</file>