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oboot shar\Guitsetgel\2024\"/>
    </mc:Choice>
  </mc:AlternateContent>
  <xr:revisionPtr revIDLastSave="0" documentId="13_ncr:1_{33F2F545-7418-4F05-B2BD-7E7A5A7D78AA}" xr6:coauthVersionLast="45" xr6:coauthVersionMax="45" xr10:uidLastSave="{00000000-0000-0000-0000-000000000000}"/>
  <bookViews>
    <workbookView xWindow="-120" yWindow="-120" windowWidth="29040" windowHeight="15840" xr2:uid="{4EF7733A-FDA0-4698-BF0C-AFC384FA5FE9}"/>
  </bookViews>
  <sheets>
    <sheet name="9-р сар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6" i="1" l="1"/>
  <c r="H82" i="1"/>
  <c r="I82" i="1" s="1"/>
  <c r="G82" i="1"/>
  <c r="H81" i="1"/>
  <c r="I81" i="1" s="1"/>
  <c r="I83" i="1" s="1"/>
  <c r="G81" i="1"/>
  <c r="I80" i="1"/>
  <c r="H80" i="1"/>
  <c r="G80" i="1"/>
  <c r="G83" i="1" s="1"/>
  <c r="G84" i="1" s="1"/>
  <c r="H78" i="1"/>
  <c r="I78" i="1" s="1"/>
  <c r="G78" i="1"/>
  <c r="I77" i="1"/>
  <c r="H77" i="1"/>
  <c r="G77" i="1"/>
  <c r="I76" i="1"/>
  <c r="H76" i="1"/>
  <c r="G76" i="1"/>
  <c r="H75" i="1"/>
  <c r="I75" i="1" s="1"/>
  <c r="G75" i="1"/>
  <c r="I74" i="1"/>
  <c r="H74" i="1"/>
  <c r="G74" i="1"/>
  <c r="I73" i="1"/>
  <c r="H73" i="1"/>
  <c r="G73" i="1"/>
  <c r="H72" i="1"/>
  <c r="I72" i="1" s="1"/>
  <c r="G72" i="1"/>
  <c r="H71" i="1"/>
  <c r="I71" i="1" s="1"/>
  <c r="G71" i="1"/>
  <c r="H70" i="1"/>
  <c r="I70" i="1" s="1"/>
  <c r="G70" i="1"/>
  <c r="I69" i="1"/>
  <c r="H69" i="1"/>
  <c r="G69" i="1"/>
  <c r="I68" i="1"/>
  <c r="H68" i="1"/>
  <c r="G68" i="1"/>
  <c r="H67" i="1"/>
  <c r="I67" i="1" s="1"/>
  <c r="G67" i="1"/>
  <c r="I66" i="1"/>
  <c r="H66" i="1"/>
  <c r="G66" i="1"/>
  <c r="I65" i="1"/>
  <c r="H65" i="1"/>
  <c r="G65" i="1"/>
  <c r="H64" i="1"/>
  <c r="I64" i="1" s="1"/>
  <c r="G64" i="1"/>
  <c r="H63" i="1"/>
  <c r="I63" i="1" s="1"/>
  <c r="G63" i="1"/>
  <c r="H62" i="1"/>
  <c r="I62" i="1" s="1"/>
  <c r="G62" i="1"/>
  <c r="I61" i="1"/>
  <c r="H61" i="1"/>
  <c r="G61" i="1"/>
  <c r="I60" i="1"/>
  <c r="H60" i="1"/>
  <c r="G60" i="1"/>
  <c r="H59" i="1"/>
  <c r="I59" i="1" s="1"/>
  <c r="G59" i="1"/>
  <c r="G79" i="1" s="1"/>
  <c r="I57" i="1"/>
  <c r="H57" i="1"/>
  <c r="G57" i="1"/>
  <c r="H56" i="1"/>
  <c r="I56" i="1" s="1"/>
  <c r="I58" i="1" s="1"/>
  <c r="G56" i="1"/>
  <c r="G58" i="1" s="1"/>
  <c r="H53" i="1"/>
  <c r="I53" i="1" s="1"/>
  <c r="G53" i="1"/>
  <c r="I52" i="1"/>
  <c r="H52" i="1"/>
  <c r="G52" i="1"/>
  <c r="I51" i="1"/>
  <c r="H51" i="1"/>
  <c r="G51" i="1"/>
  <c r="H50" i="1"/>
  <c r="I50" i="1" s="1"/>
  <c r="I54" i="1" s="1"/>
  <c r="G50" i="1"/>
  <c r="G54" i="1" s="1"/>
  <c r="I48" i="1"/>
  <c r="H48" i="1"/>
  <c r="G48" i="1"/>
  <c r="H47" i="1"/>
  <c r="I47" i="1" s="1"/>
  <c r="G47" i="1"/>
  <c r="H46" i="1"/>
  <c r="I46" i="1" s="1"/>
  <c r="I49" i="1" s="1"/>
  <c r="G46" i="1"/>
  <c r="G49" i="1" s="1"/>
  <c r="I43" i="1"/>
  <c r="H43" i="1"/>
  <c r="G43" i="1"/>
  <c r="I42" i="1"/>
  <c r="H42" i="1"/>
  <c r="G42" i="1"/>
  <c r="H41" i="1"/>
  <c r="I41" i="1" s="1"/>
  <c r="G41" i="1"/>
  <c r="H40" i="1"/>
  <c r="I40" i="1" s="1"/>
  <c r="G40" i="1"/>
  <c r="H39" i="1"/>
  <c r="I39" i="1" s="1"/>
  <c r="G39" i="1"/>
  <c r="H38" i="1"/>
  <c r="I38" i="1" s="1"/>
  <c r="G38" i="1"/>
  <c r="H37" i="1"/>
  <c r="I37" i="1" s="1"/>
  <c r="G37" i="1"/>
  <c r="H36" i="1"/>
  <c r="I36" i="1" s="1"/>
  <c r="G36" i="1"/>
  <c r="I35" i="1"/>
  <c r="H35" i="1"/>
  <c r="G35" i="1"/>
  <c r="I34" i="1"/>
  <c r="H34" i="1"/>
  <c r="G34" i="1"/>
  <c r="H33" i="1"/>
  <c r="I33" i="1" s="1"/>
  <c r="G33" i="1"/>
  <c r="G44" i="1" s="1"/>
  <c r="H32" i="1"/>
  <c r="I32" i="1" s="1"/>
  <c r="G32" i="1"/>
  <c r="H31" i="1"/>
  <c r="I31" i="1" s="1"/>
  <c r="G31" i="1"/>
  <c r="H30" i="1"/>
  <c r="I30" i="1" s="1"/>
  <c r="G30" i="1"/>
  <c r="H29" i="1"/>
  <c r="I29" i="1" s="1"/>
  <c r="G29" i="1"/>
  <c r="H27" i="1"/>
  <c r="I27" i="1" s="1"/>
  <c r="G27" i="1"/>
  <c r="H26" i="1"/>
  <c r="I26" i="1" s="1"/>
  <c r="G26" i="1"/>
  <c r="H25" i="1"/>
  <c r="I25" i="1" s="1"/>
  <c r="G25" i="1"/>
  <c r="H24" i="1"/>
  <c r="I24" i="1" s="1"/>
  <c r="G24" i="1"/>
  <c r="G28" i="1" s="1"/>
  <c r="H22" i="1"/>
  <c r="I22" i="1" s="1"/>
  <c r="G22" i="1"/>
  <c r="H21" i="1"/>
  <c r="I21" i="1" s="1"/>
  <c r="G21" i="1"/>
  <c r="H20" i="1"/>
  <c r="I20" i="1" s="1"/>
  <c r="G20" i="1"/>
  <c r="H19" i="1"/>
  <c r="I19" i="1" s="1"/>
  <c r="G19" i="1"/>
  <c r="H18" i="1"/>
  <c r="I18" i="1" s="1"/>
  <c r="G18" i="1"/>
  <c r="H17" i="1"/>
  <c r="I17" i="1" s="1"/>
  <c r="G17" i="1"/>
  <c r="I16" i="1"/>
  <c r="H16" i="1"/>
  <c r="G16" i="1"/>
  <c r="G23" i="1" s="1"/>
  <c r="G45" i="1" s="1"/>
  <c r="H14" i="1"/>
  <c r="I14" i="1" s="1"/>
  <c r="G14" i="1"/>
  <c r="I13" i="1"/>
  <c r="H13" i="1"/>
  <c r="G13" i="1"/>
  <c r="G15" i="1" s="1"/>
  <c r="I23" i="1" l="1"/>
  <c r="I15" i="1"/>
  <c r="G55" i="1"/>
  <c r="G85" i="1" s="1"/>
  <c r="G88" i="1" s="1"/>
  <c r="I28" i="1"/>
  <c r="I44" i="1"/>
  <c r="I79" i="1"/>
  <c r="I84" i="1" s="1"/>
  <c r="I45" i="1" l="1"/>
  <c r="I55" i="1" s="1"/>
  <c r="I85" i="1" s="1"/>
  <c r="I88" i="1" s="1"/>
</calcChain>
</file>

<file path=xl/sharedStrings.xml><?xml version="1.0" encoding="utf-8"?>
<sst xmlns="http://schemas.openxmlformats.org/spreadsheetml/2006/main" count="182" uniqueCount="131">
  <si>
    <t>Уул уурхай, хүнд үйлдвэрийн сайдын 2022оны</t>
  </si>
  <si>
    <t>А/87  дугаар тушаалын 6 дугаар хавсралт</t>
  </si>
  <si>
    <t>УЛСЫН ТӨСВИЙН ХӨРӨНГӨӨР ГҮЙЦЭТГЭЖ БАЙГАА 1:50 000-НЫ ЗУРАГЛАЛ, ЕРӨНХИЙ ЭРЛИЙН АЖЛЫН 
''ОВООТ ШАР-50'' ТӨСЛИЙН АЖЛЫН ГҮЙЦЭТГЭЛ</t>
  </si>
  <si>
    <t>2024 оны 9 дүгээр сарын 01-ээс 09 дүгээр сарын 30-ний өдөр хүртэл</t>
  </si>
  <si>
    <t>Гэрээний дүн: 1 528 241 932 төгрөг</t>
  </si>
  <si>
    <t>д/д</t>
  </si>
  <si>
    <t>Ажлын нэр, төрөл</t>
  </si>
  <si>
    <t>Хэмжих нэгж</t>
  </si>
  <si>
    <t>Нэгжийн өртөг</t>
  </si>
  <si>
    <t>9-р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</si>
  <si>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</si>
  <si>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</si>
  <si>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</si>
  <si>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</si>
  <si>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</si>
  <si>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Сансрын зургийн тайлал</t>
  </si>
  <si>
    <t>км2</t>
  </si>
  <si>
    <t>I</t>
  </si>
  <si>
    <t>Бэлтгэл ажлын дүн</t>
  </si>
  <si>
    <t xml:space="preserve">Геологийн зураглал </t>
  </si>
  <si>
    <t>Танилцах маршрут</t>
  </si>
  <si>
    <t>Шалган холбох маршрут</t>
  </si>
  <si>
    <t>т.км</t>
  </si>
  <si>
    <t>Эрлийн маршрут</t>
  </si>
  <si>
    <t>Шлихийн сорьцлолт</t>
  </si>
  <si>
    <t>ш</t>
  </si>
  <si>
    <t>Литогеохими геохимийн сорьцлолт</t>
  </si>
  <si>
    <t>Хоёрдогч геохимийн сорьцлолт</t>
  </si>
  <si>
    <t>II</t>
  </si>
  <si>
    <t>Зураглалын ажлын дүн</t>
  </si>
  <si>
    <t>Шурф нэвтрэлт II-IY</t>
  </si>
  <si>
    <t>т/м</t>
  </si>
  <si>
    <t>Суваг малталт</t>
  </si>
  <si>
    <t>м3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</si>
  <si>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</si>
  <si>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</si>
  <si>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</si>
  <si>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</si>
  <si>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</si>
  <si>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Анхдагч геохими /зураглал/</t>
  </si>
  <si>
    <t>Анхдагч геохими /эрэл/</t>
  </si>
  <si>
    <t>Цэглэн сорьцлолт</t>
  </si>
  <si>
    <t>Үнэмлэхүй насны сорьцлолт</t>
  </si>
  <si>
    <t xml:space="preserve">Протолочек </t>
  </si>
  <si>
    <t>Шлиф</t>
  </si>
  <si>
    <t>Аншилф</t>
  </si>
  <si>
    <t>Силикат</t>
  </si>
  <si>
    <t>Усан дээж</t>
  </si>
  <si>
    <t>Фаун флор</t>
  </si>
  <si>
    <t>Шурфийн шлих</t>
  </si>
  <si>
    <t>Монолит (хүдрийн бус ашигт малтмал)</t>
  </si>
  <si>
    <t>Элс хайрга</t>
  </si>
  <si>
    <t>Угаалга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</si>
  <si>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</si>
  <si>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</si>
  <si>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</si>
  <si>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</si>
  <si>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</si>
  <si>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Суурин боловсруулалт</t>
  </si>
  <si>
    <t>өдөр</t>
  </si>
  <si>
    <t>Багаж, тоног төхөөрөмж /Анги зохион байгуулалт/</t>
  </si>
  <si>
    <t>багц</t>
  </si>
  <si>
    <t>VI</t>
  </si>
  <si>
    <t>Үйлдвэрлэлийн тээвэр</t>
  </si>
  <si>
    <t>т/км</t>
  </si>
  <si>
    <t>Хүн тээвэр</t>
  </si>
  <si>
    <t>Ачаа тээвэр</t>
  </si>
  <si>
    <t>Ердийн хөсөг /морь/</t>
  </si>
  <si>
    <t>хоног</t>
  </si>
  <si>
    <t>VII</t>
  </si>
  <si>
    <t>Тээврийн дүн</t>
  </si>
  <si>
    <t>VIII</t>
  </si>
  <si>
    <t>ӨӨРИЙН ХҮЧНИЙ АЖЛЫН ДҮН /I+V+VI+VII/</t>
  </si>
  <si>
    <t>Геофизикийн Соронзон хайгуул</t>
  </si>
  <si>
    <t>Геофизикийн цахилгаан зүсэлт (Диполь-Диполь)</t>
  </si>
  <si>
    <t>IX</t>
  </si>
  <si>
    <t>Геофизикийн дүн</t>
  </si>
  <si>
    <t>Урсгал/хоёрдогч геохими /0.075мм -буталгаа/</t>
  </si>
  <si>
    <t>сорьц</t>
  </si>
  <si>
    <t>Анхдагч геохими /0.5кг-аас бага: 0.075 мм-буталгаа/</t>
  </si>
  <si>
    <t>2 кг-аас бага буталгаа</t>
  </si>
  <si>
    <t>5 кг хүртэлх буталгаа</t>
  </si>
  <si>
    <t>Эрдэсийн хураангүй шинжилгээ</t>
  </si>
  <si>
    <t>Эрдсийн дэлгэрэнгүй шинжилгээ</t>
  </si>
  <si>
    <t>ICP 20 элемент /геохими/</t>
  </si>
  <si>
    <t>Хими Аu -порбир</t>
  </si>
  <si>
    <t>ААС-Cu, Pb, Zn, Ag…</t>
  </si>
  <si>
    <t>ААС-Fe, Cr, Ni, Co</t>
  </si>
  <si>
    <t>ААС- Mo, W, Sn</t>
  </si>
  <si>
    <t>Силикат (исэл)</t>
  </si>
  <si>
    <t>Чулуулгийн физик механик шинж</t>
  </si>
  <si>
    <t>Петрографийн бэлтгэл</t>
  </si>
  <si>
    <t>Петрографийн хураангуй шинжилгээ</t>
  </si>
  <si>
    <t>Минераграфийн хураангуй шинжилгээ</t>
  </si>
  <si>
    <t>Минераграфийн бэлтгэл</t>
  </si>
  <si>
    <t>Усны бүрэн</t>
  </si>
  <si>
    <t>Палеонтологи</t>
  </si>
  <si>
    <t>Үнэмлэхүй нас</t>
  </si>
  <si>
    <t>X</t>
  </si>
  <si>
    <t>Лабораторийн ажлын дүн</t>
  </si>
  <si>
    <t>Байрзүйн зураг авах, зураг хэвлэх</t>
  </si>
  <si>
    <t>Авто тээврийн татвар</t>
  </si>
  <si>
    <t>жил</t>
  </si>
  <si>
    <t>Байрны түрээс</t>
  </si>
  <si>
    <t>сар</t>
  </si>
  <si>
    <t>XI</t>
  </si>
  <si>
    <t>Бусад ажлын дүн</t>
  </si>
  <si>
    <t>XII</t>
  </si>
  <si>
    <t>ГАДНЫ БАЙГУУЛЛАГЫН ДҮН /IX+X+XI/</t>
  </si>
  <si>
    <t>XIII</t>
  </si>
  <si>
    <t>НИЙТ АЖЛЫН ЦЭВЭР ДҮН /IX+XII/</t>
  </si>
  <si>
    <t>XIV</t>
  </si>
  <si>
    <t>НӨАТ /VIII-10%/</t>
  </si>
  <si>
    <t>XV</t>
  </si>
  <si>
    <t>МАГАДЛАШГҮЙ ЗАРДАЛ /VIII-2%/</t>
  </si>
  <si>
    <t>XVI</t>
  </si>
  <si>
    <t>НИЙТ АЖЛЫН ДҮН /XIII+XIV+XV/</t>
  </si>
  <si>
    <t xml:space="preserve">Гүйцэтгэгч: </t>
  </si>
  <si>
    <t xml:space="preserve"> "Эрдэст Даян уул" ХХК-ийн  гүйцэтгэх захирал</t>
  </si>
  <si>
    <t>/П.Лхагвадэмбэрэл/</t>
  </si>
  <si>
    <t xml:space="preserve"> "Овоот шар-50" Төслийн ахлагч</t>
  </si>
  <si>
    <t xml:space="preserve"> "Эрдэст Даян уул" ХХК-ийн нягтлан бодогч</t>
  </si>
  <si>
    <t>/Ж.Отгонтуяа/</t>
  </si>
  <si>
    <t>Танилцсан:</t>
  </si>
  <si>
    <t>Үндэсний геологийн албаны дарга</t>
  </si>
  <si>
    <t>/Б.Мөнхтөр/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</si>
  <si>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</si>
  <si>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</si>
  <si>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</si>
  <si>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>Үндэсний геологийн албаны ТЗУХ-ийн мэргэжилтэн</t>
  </si>
  <si>
    <t>/  Т.Цэрэндулам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</si>
</sst>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204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43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3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43" fontId="2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165" fontId="2" fillId="0" borderId="0" xfId="1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3" fontId="0" fillId="0" borderId="0" xfId="1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%20-2024.8.19%20&#1054;&#1074;&#1086;&#1086;&#1090;%20&#1096;&#1072;&#1088;-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tgol"/>
      <sheetName val="1-р сар"/>
      <sheetName val="2-р сар"/>
      <sheetName val="3-р сар"/>
      <sheetName val="4-р сар"/>
      <sheetName val="5-р сар"/>
      <sheetName val="6-р сар"/>
      <sheetName val="7-р сар"/>
      <sheetName val="8-р сар"/>
      <sheetName val="9-р сар"/>
      <sheetName val="10-р сар"/>
      <sheetName val="11-р сар"/>
      <sheetName val="12-р сар"/>
    </sheetNames>
    <sheetDataSet>
      <sheetData sheetId="0"/>
      <sheetData sheetId="1"/>
      <sheetData sheetId="2"/>
      <sheetData sheetId="3"/>
      <sheetData sheetId="4"/>
      <sheetData sheetId="5">
        <row r="86">
          <cell r="I86">
            <v>7666814.9962200001</v>
          </cell>
        </row>
      </sheetData>
      <sheetData sheetId="6">
        <row r="86">
          <cell r="G86">
            <v>4463136.7234997991</v>
          </cell>
        </row>
      </sheetData>
      <sheetData sheetId="7"/>
      <sheetData sheetId="8">
        <row r="13">
          <cell r="H13">
            <v>30</v>
          </cell>
        </row>
        <row r="14">
          <cell r="H14">
            <v>0</v>
          </cell>
        </row>
        <row r="16">
          <cell r="H16">
            <v>158.65999999999985</v>
          </cell>
        </row>
        <row r="17">
          <cell r="H17">
            <v>25</v>
          </cell>
        </row>
        <row r="18">
          <cell r="H18">
            <v>50</v>
          </cell>
        </row>
        <row r="19">
          <cell r="H19">
            <v>50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550</v>
          </cell>
        </row>
        <row r="26">
          <cell r="H26">
            <v>0</v>
          </cell>
        </row>
        <row r="27">
          <cell r="H27">
            <v>550</v>
          </cell>
        </row>
        <row r="29">
          <cell r="H29">
            <v>230</v>
          </cell>
        </row>
        <row r="30">
          <cell r="H30">
            <v>120</v>
          </cell>
        </row>
        <row r="31">
          <cell r="H31">
            <v>200</v>
          </cell>
        </row>
        <row r="32">
          <cell r="H32">
            <v>80</v>
          </cell>
        </row>
        <row r="33">
          <cell r="H33">
            <v>0</v>
          </cell>
        </row>
        <row r="34">
          <cell r="H34">
            <v>10</v>
          </cell>
        </row>
        <row r="35">
          <cell r="H35">
            <v>100</v>
          </cell>
        </row>
        <row r="36">
          <cell r="H36">
            <v>5</v>
          </cell>
        </row>
        <row r="37">
          <cell r="H37">
            <v>5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6">
          <cell r="H46">
            <v>2250</v>
          </cell>
        </row>
        <row r="47">
          <cell r="H47">
            <v>56.7</v>
          </cell>
        </row>
        <row r="48">
          <cell r="H48">
            <v>0</v>
          </cell>
        </row>
        <row r="50">
          <cell r="H50">
            <v>3000</v>
          </cell>
        </row>
        <row r="51">
          <cell r="H51">
            <v>7500</v>
          </cell>
        </row>
        <row r="52">
          <cell r="H52">
            <v>11000</v>
          </cell>
        </row>
        <row r="53">
          <cell r="H53">
            <v>40</v>
          </cell>
        </row>
        <row r="56">
          <cell r="H56">
            <v>800</v>
          </cell>
        </row>
        <row r="57">
          <cell r="H57">
            <v>20</v>
          </cell>
          <cell r="I57">
            <v>20000000</v>
          </cell>
        </row>
        <row r="59">
          <cell r="H59">
            <v>0</v>
          </cell>
        </row>
        <row r="60">
          <cell r="H60">
            <v>200</v>
          </cell>
        </row>
        <row r="61">
          <cell r="H61">
            <v>80</v>
          </cell>
        </row>
        <row r="62">
          <cell r="H62">
            <v>235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510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100</v>
          </cell>
        </row>
        <row r="73">
          <cell r="H73">
            <v>100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80">
          <cell r="H80">
            <v>0</v>
          </cell>
        </row>
        <row r="81">
          <cell r="H81">
            <v>1</v>
          </cell>
        </row>
        <row r="82">
          <cell r="H82">
            <v>8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965C-A4F7-4189-8AAB-3F7BA81DAEAC}">
  <dimension ref="A1:T1000"/>
  <sheetViews>
    <sheetView tabSelected="1" topLeftCell="A34" workbookViewId="0">
      <selection activeCell="K27" sqref="K27"/>
    </sheetView>
  </sheetViews>
  <sheetFormatPr defaultColWidth="14.42578125" defaultRowHeight="15" x14ac:dyDescent="0.25"/>
  <cols>
    <col min="1" max="1" width="1.28515625" customWidth="1"/>
    <col min="2" max="2" width="5.42578125" customWidth="1"/>
    <col min="3" max="3" width="38.28515625" customWidth="1"/>
    <col min="4" max="4" width="11.140625" customWidth="1"/>
    <col min="5" max="5" width="14.85546875" customWidth="1"/>
    <col min="6" max="6" width="13.85546875" customWidth="1"/>
    <col min="7" max="7" width="19" customWidth="1"/>
    <col min="8" max="8" width="13.85546875" customWidth="1"/>
    <col min="9" max="9" width="19" customWidth="1"/>
    <col min="10" max="10" width="9.85546875" customWidth="1"/>
    <col min="11" max="11" width="17.5703125" style="43" bestFit="1" customWidth="1"/>
    <col min="12" max="20" width="9.85546875" customWidth="1"/>
  </cols>
  <sheetData>
    <row r="1" spans="1:20" ht="14.25" customHeight="1" x14ac:dyDescent="0.25">
      <c r="A1" s="1"/>
      <c r="B1" s="1"/>
      <c r="C1" s="2"/>
      <c r="D1" s="1"/>
      <c r="E1" s="1"/>
      <c r="F1" s="1"/>
      <c r="G1" s="1"/>
      <c r="H1" s="1"/>
      <c r="I1" s="3" t="s">
        <v>0</v>
      </c>
      <c r="J1" s="1"/>
      <c r="K1" s="4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 x14ac:dyDescent="0.25">
      <c r="A2" s="1"/>
      <c r="B2" s="1"/>
      <c r="C2" s="2"/>
      <c r="D2" s="1"/>
      <c r="E2" s="1"/>
      <c r="F2" s="1"/>
      <c r="G2" s="1"/>
      <c r="H2" s="1"/>
      <c r="I2" s="3" t="s">
        <v>1</v>
      </c>
      <c r="J2" s="1"/>
      <c r="K2" s="4"/>
      <c r="L2" s="1"/>
      <c r="M2" s="1"/>
      <c r="N2" s="1"/>
      <c r="O2" s="1"/>
      <c r="P2" s="1"/>
      <c r="Q2" s="1"/>
      <c r="R2" s="1"/>
      <c r="S2" s="1"/>
      <c r="T2" s="1"/>
    </row>
    <row r="3" spans="1:20" ht="14.25" customHeigh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4"/>
      <c r="L3" s="1"/>
      <c r="M3" s="1"/>
      <c r="N3" s="1"/>
      <c r="O3" s="1"/>
      <c r="P3" s="1"/>
      <c r="Q3" s="1"/>
      <c r="R3" s="1"/>
      <c r="S3" s="1"/>
      <c r="T3" s="1"/>
    </row>
    <row r="4" spans="1:20" ht="14.25" customHeight="1" x14ac:dyDescent="0.25">
      <c r="A4" s="1"/>
      <c r="B4" s="5" t="s">
        <v>2</v>
      </c>
      <c r="C4" s="6"/>
      <c r="D4" s="6"/>
      <c r="E4" s="6"/>
      <c r="F4" s="6"/>
      <c r="G4" s="6"/>
      <c r="H4" s="6"/>
      <c r="I4" s="6"/>
      <c r="J4" s="1"/>
      <c r="K4" s="4"/>
      <c r="L4" s="1"/>
      <c r="M4" s="1"/>
      <c r="N4" s="1"/>
      <c r="O4" s="1"/>
      <c r="P4" s="1"/>
      <c r="Q4" s="1"/>
      <c r="R4" s="1"/>
      <c r="S4" s="1"/>
      <c r="T4" s="1"/>
    </row>
    <row r="5" spans="1:20" ht="14.25" customHeight="1" x14ac:dyDescent="0.25">
      <c r="A5" s="1"/>
      <c r="B5" s="7"/>
      <c r="C5" s="7"/>
      <c r="D5" s="7"/>
      <c r="E5" s="7"/>
      <c r="F5" s="7"/>
      <c r="G5" s="7"/>
      <c r="H5" s="1"/>
      <c r="I5" s="1"/>
      <c r="J5" s="1"/>
      <c r="K5" s="4"/>
      <c r="L5" s="1"/>
      <c r="M5" s="1"/>
      <c r="N5" s="1"/>
      <c r="O5" s="1"/>
      <c r="P5" s="1"/>
      <c r="Q5" s="1"/>
      <c r="R5" s="1"/>
      <c r="S5" s="1"/>
      <c r="T5" s="1"/>
    </row>
    <row r="6" spans="1:20" ht="14.25" customHeight="1" x14ac:dyDescent="0.25">
      <c r="A6" s="1"/>
      <c r="B6" s="8" t="s">
        <v>3</v>
      </c>
      <c r="C6" s="6"/>
      <c r="D6" s="6"/>
      <c r="E6" s="6"/>
      <c r="F6" s="6"/>
      <c r="G6" s="6"/>
      <c r="H6" s="6"/>
      <c r="I6" s="6"/>
      <c r="J6" s="1"/>
      <c r="K6" s="4"/>
      <c r="L6" s="1"/>
      <c r="M6" s="1"/>
      <c r="N6" s="1"/>
      <c r="O6" s="1"/>
      <c r="P6" s="1"/>
      <c r="Q6" s="1"/>
      <c r="R6" s="1"/>
      <c r="S6" s="1"/>
      <c r="T6" s="1"/>
    </row>
    <row r="7" spans="1:20" ht="14.25" customHeight="1" x14ac:dyDescent="0.25">
      <c r="A7" s="1"/>
      <c r="B7" s="9"/>
      <c r="C7" s="9"/>
      <c r="D7" s="9"/>
      <c r="E7" s="9"/>
      <c r="F7" s="9"/>
      <c r="G7" s="9"/>
      <c r="H7" s="1"/>
      <c r="I7" s="1"/>
      <c r="J7" s="1"/>
      <c r="K7" s="4"/>
      <c r="L7" s="1"/>
      <c r="M7" s="1"/>
      <c r="N7" s="1"/>
      <c r="O7" s="1"/>
      <c r="P7" s="1"/>
      <c r="Q7" s="1"/>
      <c r="R7" s="1"/>
      <c r="S7" s="1"/>
      <c r="T7" s="1"/>
    </row>
    <row r="8" spans="1:20" ht="14.25" customHeight="1" x14ac:dyDescent="0.25">
      <c r="A8" s="1"/>
      <c r="B8" s="1"/>
      <c r="C8" s="10"/>
      <c r="D8" s="1"/>
      <c r="E8" s="1"/>
      <c r="F8" s="1"/>
      <c r="G8" s="1"/>
      <c r="H8" s="1"/>
      <c r="I8" s="3" t="s">
        <v>4</v>
      </c>
      <c r="J8" s="1"/>
      <c r="K8" s="4"/>
      <c r="L8" s="1"/>
      <c r="M8" s="1"/>
      <c r="N8" s="1"/>
      <c r="O8" s="1"/>
      <c r="P8" s="1"/>
      <c r="Q8" s="1"/>
      <c r="R8" s="1"/>
      <c r="S8" s="1"/>
      <c r="T8" s="1"/>
    </row>
    <row r="9" spans="1:20" ht="14.25" customHeight="1" x14ac:dyDescent="0.25">
      <c r="A9" s="1"/>
      <c r="B9" s="1"/>
      <c r="C9" s="10"/>
      <c r="D9" s="1"/>
      <c r="E9" s="1"/>
      <c r="F9" s="1"/>
      <c r="G9" s="3"/>
      <c r="H9" s="1"/>
      <c r="I9" s="1"/>
      <c r="J9" s="1"/>
      <c r="K9" s="4"/>
      <c r="L9" s="1"/>
      <c r="M9" s="1"/>
      <c r="N9" s="1"/>
      <c r="O9" s="1"/>
      <c r="P9" s="1"/>
      <c r="Q9" s="1"/>
      <c r="R9" s="1"/>
      <c r="S9" s="1"/>
      <c r="T9" s="1"/>
    </row>
    <row r="10" spans="1:20" ht="14.25" customHeight="1" x14ac:dyDescent="0.25">
      <c r="A10" s="1"/>
      <c r="B10" s="11" t="s">
        <v>5</v>
      </c>
      <c r="C10" s="12" t="s">
        <v>6</v>
      </c>
      <c r="D10" s="12" t="s">
        <v>7</v>
      </c>
      <c r="E10" s="12" t="s">
        <v>8</v>
      </c>
      <c r="F10" s="13" t="s">
        <v>9</v>
      </c>
      <c r="G10" s="14"/>
      <c r="H10" s="13" t="s">
        <v>10</v>
      </c>
      <c r="I10" s="14"/>
      <c r="J10" s="1"/>
      <c r="K10" s="4"/>
      <c r="L10" s="1"/>
      <c r="M10" s="1"/>
      <c r="N10" s="1"/>
      <c r="O10" s="1"/>
      <c r="P10" s="1"/>
      <c r="Q10" s="1"/>
      <c r="R10" s="1"/>
      <c r="S10" s="1"/>
      <c r="T10" s="1"/>
    </row>
    <row r="11" spans="1:20" ht="14.25" customHeight="1" x14ac:dyDescent="0.25">
      <c r="A11" s="1"/>
      <c r="B11" s="15"/>
      <c r="C11" s="15"/>
      <c r="D11" s="15"/>
      <c r="E11" s="15"/>
      <c r="F11" s="16" t="s">
        <v>11</v>
      </c>
      <c r="G11" s="17" t="s">
        <v>12</v>
      </c>
      <c r="H11" s="16" t="s">
        <v>11</v>
      </c>
      <c r="I11" s="17" t="s">
        <v>12</v>
      </c>
      <c r="J11" s="1"/>
      <c r="K11" s="4"/>
      <c r="L11" s="1"/>
      <c r="M11" s="1"/>
      <c r="N11" s="1"/>
      <c r="O11" s="1"/>
      <c r="P11" s="1"/>
      <c r="Q11" s="1"/>
      <c r="R11" s="1"/>
      <c r="S11" s="1"/>
      <c r="T11" s="1"/>
    </row>
    <row r="12" spans="1:20" ht="14.25" customHeight="1" x14ac:dyDescent="0.25">
      <c r="A12" s="1"/>
      <c r="B12" s="18">
        <v>0</v>
      </c>
      <c r="C12" s="16">
        <v>1</v>
      </c>
      <c r="D12" s="16">
        <v>2</v>
      </c>
      <c r="E12" s="16">
        <v>3</v>
      </c>
      <c r="F12" s="16">
        <v>4</v>
      </c>
      <c r="G12" s="16">
        <v>5</v>
      </c>
      <c r="H12" s="16">
        <v>6</v>
      </c>
      <c r="I12" s="16">
        <v>7</v>
      </c>
      <c r="J12" s="1"/>
      <c r="K12" s="4"/>
      <c r="L12" s="1"/>
      <c r="M12" s="1"/>
      <c r="N12" s="1"/>
      <c r="O12" s="1"/>
      <c r="P12" s="1"/>
      <c r="Q12" s="1"/>
      <c r="R12" s="1"/>
      <c r="S12" s="1"/>
      <c r="T12" s="1"/>
    </row>
    <row r="13" spans="1:20" ht="14.25" customHeight="1" x14ac:dyDescent="0.25">
      <c r="A13" s="1"/>
      <c r="B13" s="18"/>
      <c r="C13" s="19" t="s">
        <v>13</v>
      </c>
      <c r="D13" s="18" t="s">
        <v>14</v>
      </c>
      <c r="E13" s="20">
        <v>45625</v>
      </c>
      <c r="F13" s="21"/>
      <c r="G13" s="20">
        <f t="shared" ref="G13:G14" si="0">F13*E13</f>
        <v>0</v>
      </c>
      <c r="H13" s="21">
        <f>F13+'[1]8-р сар'!H13</f>
        <v>30</v>
      </c>
      <c r="I13" s="20">
        <f t="shared" ref="I13:I14" si="1">H13*E13</f>
        <v>1368750</v>
      </c>
      <c r="J13" s="1"/>
      <c r="K13" s="4"/>
      <c r="L13" s="1"/>
      <c r="M13" s="1"/>
      <c r="N13" s="1"/>
      <c r="O13" s="1"/>
      <c r="P13" s="1"/>
      <c r="Q13" s="1"/>
      <c r="R13" s="1"/>
      <c r="S13" s="1"/>
      <c r="T13" s="1"/>
    </row>
    <row r="14" spans="1:20" ht="14.25" customHeight="1" x14ac:dyDescent="0.25">
      <c r="A14" s="1"/>
      <c r="B14" s="18"/>
      <c r="C14" s="19" t="s">
        <v>15</v>
      </c>
      <c r="D14" s="18" t="s">
        <v>16</v>
      </c>
      <c r="E14" s="20">
        <v>7400</v>
      </c>
      <c r="F14" s="21"/>
      <c r="G14" s="20">
        <f t="shared" si="0"/>
        <v>0</v>
      </c>
      <c r="H14" s="21">
        <f>F14+'[1]8-р сар'!H14</f>
        <v>0</v>
      </c>
      <c r="I14" s="20">
        <f t="shared" si="1"/>
        <v>0</v>
      </c>
      <c r="J14" s="1"/>
      <c r="K14" s="4"/>
      <c r="L14" s="1"/>
      <c r="M14" s="1"/>
      <c r="N14" s="1"/>
      <c r="O14" s="1"/>
      <c r="P14" s="1"/>
      <c r="Q14" s="1"/>
      <c r="R14" s="1"/>
      <c r="S14" s="1"/>
      <c r="T14" s="1"/>
    </row>
    <row r="15" spans="1:20" ht="14.25" customHeight="1" x14ac:dyDescent="0.25">
      <c r="A15" s="1"/>
      <c r="B15" s="22" t="s">
        <v>17</v>
      </c>
      <c r="C15" s="23" t="s">
        <v>18</v>
      </c>
      <c r="D15" s="22"/>
      <c r="E15" s="24"/>
      <c r="F15" s="18"/>
      <c r="G15" s="25">
        <f>SUM(G13:G14)</f>
        <v>0</v>
      </c>
      <c r="H15" s="21"/>
      <c r="I15" s="25">
        <f>SUM(I13:I14)</f>
        <v>1368750</v>
      </c>
      <c r="J15" s="1"/>
      <c r="K15" s="4"/>
      <c r="L15" s="1"/>
      <c r="M15" s="1"/>
      <c r="N15" s="1"/>
      <c r="O15" s="1"/>
      <c r="P15" s="1"/>
      <c r="Q15" s="1"/>
      <c r="R15" s="1"/>
      <c r="S15" s="1"/>
      <c r="T15" s="1"/>
    </row>
    <row r="16" spans="1:20" ht="14.25" customHeight="1" x14ac:dyDescent="0.25">
      <c r="A16" s="1"/>
      <c r="B16" s="18"/>
      <c r="C16" s="19" t="s">
        <v>19</v>
      </c>
      <c r="D16" s="18" t="s">
        <v>16</v>
      </c>
      <c r="E16" s="26">
        <v>53956.896549999998</v>
      </c>
      <c r="F16" s="21"/>
      <c r="G16" s="20">
        <f t="shared" ref="G16:G22" si="2">F16*E16</f>
        <v>0</v>
      </c>
      <c r="H16" s="21">
        <f>F16+'[1]8-р сар'!H16</f>
        <v>158.65999999999985</v>
      </c>
      <c r="I16" s="20">
        <f t="shared" ref="I16:I22" si="3">H16*E16</f>
        <v>8560801.2066229917</v>
      </c>
      <c r="J16" s="1"/>
      <c r="K16" s="4"/>
      <c r="L16" s="1"/>
      <c r="M16" s="1"/>
      <c r="N16" s="1"/>
      <c r="O16" s="1"/>
      <c r="P16" s="1"/>
      <c r="Q16" s="1"/>
      <c r="R16" s="1"/>
      <c r="S16" s="1"/>
      <c r="T16" s="1"/>
    </row>
    <row r="17" spans="1:20" ht="14.25" customHeight="1" x14ac:dyDescent="0.25">
      <c r="A17" s="1"/>
      <c r="B17" s="18"/>
      <c r="C17" s="19" t="s">
        <v>20</v>
      </c>
      <c r="D17" s="18" t="s">
        <v>14</v>
      </c>
      <c r="E17" s="26">
        <v>15686.274509803921</v>
      </c>
      <c r="F17" s="21"/>
      <c r="G17" s="20">
        <f t="shared" si="2"/>
        <v>0</v>
      </c>
      <c r="H17" s="21">
        <f>F17+'[1]8-р сар'!H17</f>
        <v>25</v>
      </c>
      <c r="I17" s="20">
        <f t="shared" si="3"/>
        <v>392156.86274509801</v>
      </c>
      <c r="J17" s="1"/>
      <c r="K17" s="4"/>
      <c r="L17" s="1"/>
      <c r="M17" s="1"/>
      <c r="N17" s="1"/>
      <c r="O17" s="1"/>
      <c r="P17" s="1"/>
      <c r="Q17" s="1"/>
      <c r="R17" s="1"/>
      <c r="S17" s="1"/>
      <c r="T17" s="1"/>
    </row>
    <row r="18" spans="1:20" ht="14.25" customHeight="1" x14ac:dyDescent="0.25">
      <c r="A18" s="1"/>
      <c r="B18" s="18"/>
      <c r="C18" s="19" t="s">
        <v>21</v>
      </c>
      <c r="D18" s="18" t="s">
        <v>22</v>
      </c>
      <c r="E18" s="26">
        <v>53333.333299999998</v>
      </c>
      <c r="F18" s="27"/>
      <c r="G18" s="20">
        <f t="shared" si="2"/>
        <v>0</v>
      </c>
      <c r="H18" s="21">
        <f>F18+'[1]8-р сар'!H18</f>
        <v>50</v>
      </c>
      <c r="I18" s="20">
        <f t="shared" si="3"/>
        <v>2666666.665</v>
      </c>
      <c r="J18" s="1"/>
      <c r="K18" s="4"/>
      <c r="L18" s="1"/>
      <c r="M18" s="1"/>
      <c r="N18" s="1"/>
      <c r="O18" s="1"/>
      <c r="P18" s="1"/>
      <c r="Q18" s="1"/>
      <c r="R18" s="1"/>
      <c r="S18" s="1"/>
      <c r="T18" s="1"/>
    </row>
    <row r="19" spans="1:20" ht="14.25" customHeight="1" x14ac:dyDescent="0.25">
      <c r="A19" s="1"/>
      <c r="B19" s="18"/>
      <c r="C19" s="19" t="s">
        <v>23</v>
      </c>
      <c r="D19" s="18" t="s">
        <v>22</v>
      </c>
      <c r="E19" s="26">
        <v>31011.904761904763</v>
      </c>
      <c r="F19" s="21"/>
      <c r="G19" s="20">
        <f t="shared" si="2"/>
        <v>0</v>
      </c>
      <c r="H19" s="28">
        <f>F19+'[1]8-р сар'!H19</f>
        <v>50</v>
      </c>
      <c r="I19" s="20">
        <f t="shared" si="3"/>
        <v>1550595.2380952381</v>
      </c>
      <c r="J19" s="1"/>
      <c r="K19" s="4"/>
      <c r="L19" s="1"/>
      <c r="M19" s="1"/>
      <c r="N19" s="1"/>
      <c r="O19" s="1"/>
      <c r="P19" s="1"/>
      <c r="Q19" s="1"/>
      <c r="R19" s="1"/>
      <c r="S19" s="1"/>
      <c r="T19" s="1"/>
    </row>
    <row r="20" spans="1:20" ht="14.25" customHeight="1" x14ac:dyDescent="0.25">
      <c r="A20" s="1"/>
      <c r="B20" s="18"/>
      <c r="C20" s="19" t="s">
        <v>24</v>
      </c>
      <c r="D20" s="18" t="s">
        <v>25</v>
      </c>
      <c r="E20" s="26">
        <v>3188.6904761904761</v>
      </c>
      <c r="F20" s="21"/>
      <c r="G20" s="20">
        <f t="shared" si="2"/>
        <v>0</v>
      </c>
      <c r="H20" s="21">
        <f>F20+'[1]8-р сар'!H20</f>
        <v>0</v>
      </c>
      <c r="I20" s="20">
        <f t="shared" si="3"/>
        <v>0</v>
      </c>
      <c r="J20" s="1"/>
      <c r="K20" s="4"/>
      <c r="L20" s="1"/>
      <c r="M20" s="1"/>
      <c r="N20" s="1"/>
      <c r="O20" s="1"/>
      <c r="P20" s="1"/>
      <c r="Q20" s="1"/>
      <c r="R20" s="1"/>
      <c r="S20" s="1"/>
      <c r="T20" s="1"/>
    </row>
    <row r="21" spans="1:20" ht="14.25" customHeight="1" x14ac:dyDescent="0.25">
      <c r="A21" s="1"/>
      <c r="B21" s="18"/>
      <c r="C21" s="19" t="s">
        <v>26</v>
      </c>
      <c r="D21" s="18" t="s">
        <v>25</v>
      </c>
      <c r="E21" s="26">
        <v>2585.1190476190473</v>
      </c>
      <c r="F21" s="21"/>
      <c r="G21" s="20">
        <f t="shared" si="2"/>
        <v>0</v>
      </c>
      <c r="H21" s="21">
        <f>F21+'[1]8-р сар'!H21</f>
        <v>0</v>
      </c>
      <c r="I21" s="20">
        <f t="shared" si="3"/>
        <v>0</v>
      </c>
      <c r="J21" s="1"/>
      <c r="K21" s="4"/>
      <c r="L21" s="1"/>
      <c r="M21" s="1"/>
      <c r="N21" s="1"/>
      <c r="O21" s="1"/>
      <c r="P21" s="1"/>
      <c r="Q21" s="1"/>
      <c r="R21" s="1"/>
      <c r="S21" s="1"/>
      <c r="T21" s="1"/>
    </row>
    <row r="22" spans="1:20" ht="14.25" customHeight="1" x14ac:dyDescent="0.25">
      <c r="A22" s="1"/>
      <c r="B22" s="18"/>
      <c r="C22" s="19" t="s">
        <v>27</v>
      </c>
      <c r="D22" s="18" t="s">
        <v>25</v>
      </c>
      <c r="E22" s="26">
        <v>4711.0426929392397</v>
      </c>
      <c r="F22" s="21">
        <v>745</v>
      </c>
      <c r="G22" s="20">
        <f t="shared" si="2"/>
        <v>3509726.8062397335</v>
      </c>
      <c r="H22" s="21">
        <f>F22+'[1]8-р сар'!H22</f>
        <v>745</v>
      </c>
      <c r="I22" s="20">
        <f t="shared" si="3"/>
        <v>3509726.8062397335</v>
      </c>
      <c r="J22" s="1"/>
      <c r="K22" s="4"/>
      <c r="L22" s="1"/>
      <c r="M22" s="1"/>
      <c r="N22" s="1"/>
      <c r="O22" s="1"/>
      <c r="P22" s="1"/>
      <c r="Q22" s="1"/>
      <c r="R22" s="1"/>
      <c r="S22" s="1"/>
      <c r="T22" s="1"/>
    </row>
    <row r="23" spans="1:20" ht="14.25" customHeight="1" x14ac:dyDescent="0.25">
      <c r="A23" s="1"/>
      <c r="B23" s="22" t="s">
        <v>28</v>
      </c>
      <c r="C23" s="23" t="s">
        <v>29</v>
      </c>
      <c r="D23" s="22"/>
      <c r="E23" s="24"/>
      <c r="F23" s="18"/>
      <c r="G23" s="25">
        <f>SUM(G16:G22)</f>
        <v>3509726.8062397335</v>
      </c>
      <c r="H23" s="21"/>
      <c r="I23" s="25">
        <f>SUM(I16:I22)</f>
        <v>16679946.778703062</v>
      </c>
      <c r="J23" s="1"/>
      <c r="K23" s="4"/>
      <c r="L23" s="1"/>
      <c r="M23" s="1"/>
      <c r="N23" s="1"/>
      <c r="O23" s="1"/>
      <c r="P23" s="1"/>
      <c r="Q23" s="1"/>
      <c r="R23" s="1"/>
      <c r="S23" s="1"/>
      <c r="T23" s="1"/>
    </row>
    <row r="24" spans="1:20" ht="14.25" customHeight="1" x14ac:dyDescent="0.25">
      <c r="A24" s="1"/>
      <c r="B24" s="18"/>
      <c r="C24" s="19" t="s">
        <v>30</v>
      </c>
      <c r="D24" s="29" t="s">
        <v>31</v>
      </c>
      <c r="E24" s="30">
        <v>79800</v>
      </c>
      <c r="F24" s="31">
        <v>58.4</v>
      </c>
      <c r="G24" s="20">
        <f t="shared" ref="G24:G27" si="4">F24*E24</f>
        <v>4660320</v>
      </c>
      <c r="H24" s="21">
        <f>F24+'[1]8-р сар'!H24</f>
        <v>58.4</v>
      </c>
      <c r="I24" s="20">
        <f t="shared" ref="I24:I27" si="5">H24*E24</f>
        <v>4660320</v>
      </c>
      <c r="J24" s="1"/>
      <c r="K24" s="4"/>
      <c r="L24" s="1"/>
      <c r="M24" s="1"/>
      <c r="N24" s="1"/>
      <c r="O24" s="1"/>
      <c r="P24" s="1"/>
      <c r="Q24" s="1"/>
      <c r="R24" s="1"/>
      <c r="S24" s="1"/>
      <c r="T24" s="1"/>
    </row>
    <row r="25" spans="1:20" ht="14.25" customHeight="1" x14ac:dyDescent="0.25">
      <c r="A25" s="1"/>
      <c r="B25" s="18"/>
      <c r="C25" s="19" t="s">
        <v>32</v>
      </c>
      <c r="D25" s="29" t="s">
        <v>33</v>
      </c>
      <c r="E25" s="30">
        <v>30130</v>
      </c>
      <c r="F25" s="20">
        <v>300</v>
      </c>
      <c r="G25" s="20">
        <f t="shared" si="4"/>
        <v>9039000</v>
      </c>
      <c r="H25" s="21">
        <f>F25+'[1]8-р сар'!H25</f>
        <v>850</v>
      </c>
      <c r="I25" s="20">
        <f t="shared" si="5"/>
        <v>25610500</v>
      </c>
      <c r="J25" s="1"/>
      <c r="K25" s="4"/>
      <c r="L25" s="1"/>
      <c r="M25" s="1"/>
      <c r="N25" s="1"/>
      <c r="O25" s="1"/>
      <c r="P25" s="1"/>
      <c r="Q25" s="1"/>
      <c r="R25" s="1"/>
      <c r="S25" s="1"/>
      <c r="T25" s="1"/>
    </row>
    <row r="26" spans="1:20" ht="14.25" customHeight="1" x14ac:dyDescent="0.25">
      <c r="A26" s="1"/>
      <c r="B26" s="18"/>
      <c r="C26" s="19" t="s">
        <v>34</v>
      </c>
      <c r="D26" s="29" t="s">
        <v>33</v>
      </c>
      <c r="E26" s="30">
        <v>1200</v>
      </c>
      <c r="F26" s="20"/>
      <c r="G26" s="20">
        <f t="shared" si="4"/>
        <v>0</v>
      </c>
      <c r="H26" s="21">
        <f>F26+'[1]8-р сар'!H26</f>
        <v>0</v>
      </c>
      <c r="I26" s="20">
        <f t="shared" si="5"/>
        <v>0</v>
      </c>
      <c r="J26" s="1"/>
      <c r="K26" s="4"/>
      <c r="L26" s="1"/>
      <c r="M26" s="1"/>
      <c r="N26" s="1"/>
      <c r="O26" s="1"/>
      <c r="P26" s="1"/>
      <c r="Q26" s="1"/>
      <c r="R26" s="1"/>
      <c r="S26" s="1"/>
      <c r="T26" s="1"/>
    </row>
    <row r="27" spans="1:20" ht="14.25" customHeight="1" x14ac:dyDescent="0.25">
      <c r="A27" s="1"/>
      <c r="B27" s="18"/>
      <c r="C27" s="19" t="s">
        <v>35</v>
      </c>
      <c r="D27" s="29" t="s">
        <v>33</v>
      </c>
      <c r="E27" s="30">
        <v>2300</v>
      </c>
      <c r="F27" s="20">
        <v>351.5</v>
      </c>
      <c r="G27" s="20">
        <f t="shared" si="4"/>
        <v>808450</v>
      </c>
      <c r="H27" s="21">
        <f>F27+'[1]8-р сар'!H27</f>
        <v>901.5</v>
      </c>
      <c r="I27" s="20">
        <f t="shared" si="5"/>
        <v>2073450</v>
      </c>
      <c r="J27" s="1"/>
      <c r="K27" s="4"/>
      <c r="L27" s="1"/>
      <c r="M27" s="1"/>
      <c r="N27" s="1"/>
      <c r="O27" s="1"/>
      <c r="P27" s="1"/>
      <c r="Q27" s="1"/>
      <c r="R27" s="1"/>
      <c r="S27" s="1"/>
      <c r="T27" s="1"/>
    </row>
    <row r="28" spans="1:20" ht="14.25" customHeight="1" x14ac:dyDescent="0.25">
      <c r="A28" s="1"/>
      <c r="B28" s="22" t="s">
        <v>36</v>
      </c>
      <c r="C28" s="23" t="s">
        <v>37</v>
      </c>
      <c r="D28" s="22"/>
      <c r="E28" s="24"/>
      <c r="F28" s="18"/>
      <c r="G28" s="25">
        <f>SUM(G24:G27)</f>
        <v>14507770</v>
      </c>
      <c r="H28" s="21"/>
      <c r="I28" s="25">
        <f>SUM(I24:I27)</f>
        <v>32344270</v>
      </c>
      <c r="J28" s="1"/>
      <c r="K28" s="4"/>
      <c r="L28" s="1"/>
      <c r="M28" s="1"/>
      <c r="N28" s="1"/>
      <c r="O28" s="1"/>
      <c r="P28" s="1"/>
      <c r="Q28" s="1"/>
      <c r="R28" s="1"/>
      <c r="S28" s="1"/>
      <c r="T28" s="1"/>
    </row>
    <row r="29" spans="1:20" ht="14.25" customHeight="1" x14ac:dyDescent="0.25">
      <c r="A29" s="1"/>
      <c r="B29" s="18"/>
      <c r="C29" s="19" t="s">
        <v>38</v>
      </c>
      <c r="D29" s="29" t="s">
        <v>25</v>
      </c>
      <c r="E29" s="30">
        <v>10500</v>
      </c>
      <c r="F29" s="21">
        <v>229</v>
      </c>
      <c r="G29" s="20">
        <f t="shared" ref="G29:G43" si="6">F29*E29</f>
        <v>2404500</v>
      </c>
      <c r="H29" s="21">
        <f>F29+'[1]8-р сар'!H29</f>
        <v>459</v>
      </c>
      <c r="I29" s="20">
        <f t="shared" ref="I29:I43" si="7">H29*E29</f>
        <v>4819500</v>
      </c>
      <c r="J29" s="1"/>
      <c r="K29" s="4"/>
      <c r="L29" s="1"/>
      <c r="M29" s="1"/>
      <c r="N29" s="1"/>
      <c r="O29" s="1"/>
      <c r="P29" s="1"/>
      <c r="Q29" s="1"/>
      <c r="R29" s="1"/>
      <c r="S29" s="1"/>
      <c r="T29" s="1"/>
    </row>
    <row r="30" spans="1:20" ht="14.25" customHeight="1" x14ac:dyDescent="0.25">
      <c r="A30" s="1"/>
      <c r="B30" s="18"/>
      <c r="C30" s="19" t="s">
        <v>39</v>
      </c>
      <c r="D30" s="29" t="s">
        <v>25</v>
      </c>
      <c r="E30" s="30">
        <v>9021</v>
      </c>
      <c r="F30" s="21">
        <v>130</v>
      </c>
      <c r="G30" s="20">
        <f t="shared" si="6"/>
        <v>1172730</v>
      </c>
      <c r="H30" s="21">
        <f>F30+'[1]8-р сар'!H30</f>
        <v>250</v>
      </c>
      <c r="I30" s="20">
        <f t="shared" si="7"/>
        <v>2255250</v>
      </c>
      <c r="J30" s="1"/>
      <c r="K30" s="4"/>
      <c r="L30" s="1"/>
      <c r="M30" s="1"/>
      <c r="N30" s="1"/>
      <c r="O30" s="1"/>
      <c r="P30" s="1"/>
      <c r="Q30" s="1"/>
      <c r="R30" s="1"/>
      <c r="S30" s="1"/>
      <c r="T30" s="1"/>
    </row>
    <row r="31" spans="1:20" ht="14.25" customHeight="1" x14ac:dyDescent="0.25">
      <c r="A31" s="1"/>
      <c r="B31" s="18"/>
      <c r="C31" s="19" t="s">
        <v>40</v>
      </c>
      <c r="D31" s="29" t="s">
        <v>25</v>
      </c>
      <c r="E31" s="32">
        <v>9021.1412151067325</v>
      </c>
      <c r="F31" s="21"/>
      <c r="G31" s="20">
        <f t="shared" si="6"/>
        <v>0</v>
      </c>
      <c r="H31" s="21">
        <f>F31+'[1]8-р сар'!H31</f>
        <v>200</v>
      </c>
      <c r="I31" s="20">
        <f t="shared" si="7"/>
        <v>1804228.2430213464</v>
      </c>
      <c r="J31" s="1"/>
      <c r="K31" s="4"/>
      <c r="L31" s="1"/>
      <c r="M31" s="1"/>
      <c r="N31" s="1"/>
      <c r="O31" s="1"/>
      <c r="P31" s="1"/>
      <c r="Q31" s="1"/>
      <c r="R31" s="1"/>
      <c r="S31" s="1"/>
      <c r="T31" s="1"/>
    </row>
    <row r="32" spans="1:20" ht="14.25" customHeight="1" x14ac:dyDescent="0.25">
      <c r="A32" s="1"/>
      <c r="B32" s="18"/>
      <c r="C32" s="19" t="s">
        <v>41</v>
      </c>
      <c r="D32" s="29" t="s">
        <v>25</v>
      </c>
      <c r="E32" s="32">
        <v>8201.7138752052542</v>
      </c>
      <c r="F32" s="21"/>
      <c r="G32" s="20">
        <f t="shared" si="6"/>
        <v>0</v>
      </c>
      <c r="H32" s="21">
        <f>F32+'[1]8-р сар'!H32</f>
        <v>80</v>
      </c>
      <c r="I32" s="20">
        <f t="shared" si="7"/>
        <v>656137.11001642037</v>
      </c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</row>
    <row r="33" spans="1:20" ht="14.25" customHeight="1" x14ac:dyDescent="0.25">
      <c r="A33" s="1"/>
      <c r="B33" s="18"/>
      <c r="C33" s="19" t="s">
        <v>42</v>
      </c>
      <c r="D33" s="29" t="s">
        <v>25</v>
      </c>
      <c r="E33" s="30">
        <v>11500</v>
      </c>
      <c r="F33" s="21">
        <v>6</v>
      </c>
      <c r="G33" s="20">
        <f t="shared" si="6"/>
        <v>69000</v>
      </c>
      <c r="H33" s="21">
        <f>F33+'[1]8-р сар'!H33</f>
        <v>6</v>
      </c>
      <c r="I33" s="20">
        <f t="shared" si="7"/>
        <v>69000</v>
      </c>
      <c r="J33" s="1"/>
      <c r="K33" s="4"/>
      <c r="L33" s="1"/>
      <c r="M33" s="1"/>
      <c r="N33" s="1"/>
      <c r="O33" s="1"/>
      <c r="P33" s="1"/>
      <c r="Q33" s="1"/>
      <c r="R33" s="1"/>
      <c r="S33" s="1"/>
      <c r="T33" s="1"/>
    </row>
    <row r="34" spans="1:20" ht="14.25" customHeight="1" x14ac:dyDescent="0.25">
      <c r="A34" s="1"/>
      <c r="B34" s="18"/>
      <c r="C34" s="19" t="s">
        <v>43</v>
      </c>
      <c r="D34" s="29" t="s">
        <v>25</v>
      </c>
      <c r="E34" s="26">
        <v>11681.547619047618</v>
      </c>
      <c r="F34" s="21">
        <v>10</v>
      </c>
      <c r="G34" s="20">
        <f t="shared" si="6"/>
        <v>116815.47619047618</v>
      </c>
      <c r="H34" s="21">
        <f>F34+'[1]8-р сар'!H34</f>
        <v>20</v>
      </c>
      <c r="I34" s="20">
        <f t="shared" si="7"/>
        <v>233630.95238095237</v>
      </c>
      <c r="J34" s="1"/>
      <c r="K34" s="4"/>
      <c r="L34" s="1"/>
      <c r="M34" s="1"/>
      <c r="N34" s="1"/>
      <c r="O34" s="1"/>
      <c r="P34" s="1"/>
      <c r="Q34" s="1"/>
      <c r="R34" s="1"/>
      <c r="S34" s="1"/>
      <c r="T34" s="1"/>
    </row>
    <row r="35" spans="1:20" ht="14.25" customHeight="1" x14ac:dyDescent="0.25">
      <c r="A35" s="1"/>
      <c r="B35" s="18"/>
      <c r="C35" s="19" t="s">
        <v>44</v>
      </c>
      <c r="D35" s="29" t="s">
        <v>25</v>
      </c>
      <c r="E35" s="30">
        <v>500</v>
      </c>
      <c r="F35" s="21">
        <v>50</v>
      </c>
      <c r="G35" s="20">
        <f t="shared" si="6"/>
        <v>25000</v>
      </c>
      <c r="H35" s="21">
        <f>F35+'[1]8-р сар'!H35</f>
        <v>150</v>
      </c>
      <c r="I35" s="20">
        <f t="shared" si="7"/>
        <v>75000</v>
      </c>
      <c r="J35" s="1"/>
      <c r="K35" s="4"/>
      <c r="L35" s="1"/>
      <c r="M35" s="1"/>
      <c r="N35" s="1"/>
      <c r="O35" s="1"/>
      <c r="P35" s="1"/>
      <c r="Q35" s="1"/>
      <c r="R35" s="1"/>
      <c r="S35" s="1"/>
      <c r="T35" s="1"/>
    </row>
    <row r="36" spans="1:20" ht="14.25" customHeight="1" x14ac:dyDescent="0.25">
      <c r="A36" s="1"/>
      <c r="B36" s="18"/>
      <c r="C36" s="19" t="s">
        <v>45</v>
      </c>
      <c r="D36" s="29" t="s">
        <v>25</v>
      </c>
      <c r="E36" s="30">
        <v>500</v>
      </c>
      <c r="F36" s="21">
        <v>10</v>
      </c>
      <c r="G36" s="20">
        <f t="shared" si="6"/>
        <v>5000</v>
      </c>
      <c r="H36" s="21">
        <f>F36+'[1]8-р сар'!H36</f>
        <v>15</v>
      </c>
      <c r="I36" s="20">
        <f t="shared" si="7"/>
        <v>7500</v>
      </c>
      <c r="J36" s="1"/>
      <c r="K36" s="4"/>
      <c r="L36" s="1"/>
      <c r="M36" s="1"/>
      <c r="N36" s="1"/>
      <c r="O36" s="1"/>
      <c r="P36" s="1"/>
      <c r="Q36" s="1"/>
      <c r="R36" s="1"/>
      <c r="S36" s="1"/>
      <c r="T36" s="1"/>
    </row>
    <row r="37" spans="1:20" ht="14.25" customHeight="1" x14ac:dyDescent="0.25">
      <c r="A37" s="1"/>
      <c r="B37" s="18"/>
      <c r="C37" s="19" t="s">
        <v>46</v>
      </c>
      <c r="D37" s="29" t="s">
        <v>25</v>
      </c>
      <c r="E37" s="30">
        <v>8202</v>
      </c>
      <c r="F37" s="21">
        <v>82</v>
      </c>
      <c r="G37" s="20">
        <f t="shared" si="6"/>
        <v>672564</v>
      </c>
      <c r="H37" s="21">
        <f>F37+'[1]8-р сар'!H37</f>
        <v>87</v>
      </c>
      <c r="I37" s="20">
        <f t="shared" si="7"/>
        <v>713574</v>
      </c>
      <c r="J37" s="1"/>
      <c r="K37" s="4"/>
      <c r="L37" s="1"/>
      <c r="M37" s="1"/>
      <c r="N37" s="1"/>
      <c r="O37" s="1"/>
      <c r="P37" s="1"/>
      <c r="Q37" s="1"/>
      <c r="R37" s="1"/>
      <c r="S37" s="1"/>
      <c r="T37" s="1"/>
    </row>
    <row r="38" spans="1:20" ht="14.25" customHeight="1" x14ac:dyDescent="0.25">
      <c r="A38" s="1"/>
      <c r="B38" s="18"/>
      <c r="C38" s="19" t="s">
        <v>47</v>
      </c>
      <c r="D38" s="29" t="s">
        <v>25</v>
      </c>
      <c r="E38" s="30">
        <v>12000</v>
      </c>
      <c r="F38" s="21"/>
      <c r="G38" s="20">
        <f t="shared" si="6"/>
        <v>0</v>
      </c>
      <c r="H38" s="21">
        <f>F38+'[1]8-р сар'!H38</f>
        <v>0</v>
      </c>
      <c r="I38" s="20">
        <f t="shared" si="7"/>
        <v>0</v>
      </c>
      <c r="J38" s="1"/>
      <c r="K38" s="4"/>
      <c r="L38" s="1"/>
      <c r="M38" s="1"/>
      <c r="N38" s="1"/>
      <c r="O38" s="1"/>
      <c r="P38" s="1"/>
      <c r="Q38" s="1"/>
      <c r="R38" s="1"/>
      <c r="S38" s="1"/>
      <c r="T38" s="1"/>
    </row>
    <row r="39" spans="1:20" ht="14.25" customHeight="1" x14ac:dyDescent="0.25">
      <c r="A39" s="1"/>
      <c r="B39" s="18"/>
      <c r="C39" s="19" t="s">
        <v>48</v>
      </c>
      <c r="D39" s="29" t="s">
        <v>25</v>
      </c>
      <c r="E39" s="30">
        <v>5500</v>
      </c>
      <c r="F39" s="21">
        <v>30</v>
      </c>
      <c r="G39" s="20">
        <f t="shared" si="6"/>
        <v>165000</v>
      </c>
      <c r="H39" s="21">
        <f>F39+'[1]8-р сар'!H39</f>
        <v>30</v>
      </c>
      <c r="I39" s="20">
        <f t="shared" si="7"/>
        <v>165000</v>
      </c>
      <c r="J39" s="1"/>
      <c r="K39" s="4"/>
      <c r="L39" s="1"/>
      <c r="M39" s="1"/>
      <c r="N39" s="1"/>
      <c r="O39" s="1"/>
      <c r="P39" s="1"/>
      <c r="Q39" s="1"/>
      <c r="R39" s="1"/>
      <c r="S39" s="1"/>
      <c r="T39" s="1"/>
    </row>
    <row r="40" spans="1:20" ht="14.25" customHeight="1" x14ac:dyDescent="0.25">
      <c r="A40" s="1"/>
      <c r="B40" s="18"/>
      <c r="C40" s="19" t="s">
        <v>49</v>
      </c>
      <c r="D40" s="29" t="s">
        <v>25</v>
      </c>
      <c r="E40" s="26">
        <v>3466.6666666666665</v>
      </c>
      <c r="F40" s="21">
        <v>96</v>
      </c>
      <c r="G40" s="20">
        <f t="shared" si="6"/>
        <v>332800</v>
      </c>
      <c r="H40" s="21">
        <f>F40+'[1]8-р сар'!H40</f>
        <v>96</v>
      </c>
      <c r="I40" s="20">
        <f t="shared" si="7"/>
        <v>332800</v>
      </c>
      <c r="J40" s="1"/>
      <c r="K40" s="4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25">
      <c r="A41" s="1"/>
      <c r="B41" s="18"/>
      <c r="C41" s="19" t="s">
        <v>50</v>
      </c>
      <c r="D41" s="29" t="s">
        <v>25</v>
      </c>
      <c r="E41" s="20">
        <v>25000</v>
      </c>
      <c r="F41" s="21">
        <v>10</v>
      </c>
      <c r="G41" s="20">
        <f t="shared" si="6"/>
        <v>250000</v>
      </c>
      <c r="H41" s="21">
        <f>F41+'[1]8-р сар'!H41</f>
        <v>10</v>
      </c>
      <c r="I41" s="20">
        <f t="shared" si="7"/>
        <v>250000</v>
      </c>
      <c r="J41" s="1"/>
      <c r="K41" s="4"/>
      <c r="L41" s="1"/>
      <c r="M41" s="1"/>
      <c r="N41" s="1"/>
      <c r="O41" s="1"/>
      <c r="P41" s="1"/>
      <c r="Q41" s="1"/>
      <c r="R41" s="1"/>
      <c r="S41" s="1"/>
      <c r="T41" s="1"/>
    </row>
    <row r="42" spans="1:20" ht="14.25" customHeight="1" x14ac:dyDescent="0.25">
      <c r="A42" s="1"/>
      <c r="B42" s="18"/>
      <c r="C42" s="19" t="s">
        <v>51</v>
      </c>
      <c r="D42" s="29" t="s">
        <v>25</v>
      </c>
      <c r="E42" s="20">
        <v>86966</v>
      </c>
      <c r="F42" s="21">
        <v>5</v>
      </c>
      <c r="G42" s="20">
        <f t="shared" si="6"/>
        <v>434830</v>
      </c>
      <c r="H42" s="21">
        <f>F42+'[1]8-р сар'!H42</f>
        <v>5</v>
      </c>
      <c r="I42" s="20">
        <f t="shared" si="7"/>
        <v>434830</v>
      </c>
      <c r="J42" s="1"/>
      <c r="K42" s="4"/>
      <c r="L42" s="1"/>
      <c r="M42" s="1"/>
      <c r="N42" s="1"/>
      <c r="O42" s="1"/>
      <c r="P42" s="1"/>
      <c r="Q42" s="1"/>
      <c r="R42" s="1"/>
      <c r="S42" s="1"/>
      <c r="T42" s="1"/>
    </row>
    <row r="43" spans="1:20" ht="14.25" customHeight="1" x14ac:dyDescent="0.25">
      <c r="A43" s="1"/>
      <c r="B43" s="18"/>
      <c r="C43" s="19" t="s">
        <v>52</v>
      </c>
      <c r="D43" s="29" t="s">
        <v>25</v>
      </c>
      <c r="E43" s="20">
        <v>3000</v>
      </c>
      <c r="F43" s="21">
        <v>140</v>
      </c>
      <c r="G43" s="20">
        <f t="shared" si="6"/>
        <v>420000</v>
      </c>
      <c r="H43" s="21">
        <f>F43+'[1]8-р сар'!H43</f>
        <v>140</v>
      </c>
      <c r="I43" s="20">
        <f t="shared" si="7"/>
        <v>420000</v>
      </c>
      <c r="J43" s="1"/>
      <c r="K43" s="4"/>
      <c r="L43" s="1"/>
      <c r="M43" s="1"/>
      <c r="N43" s="1"/>
      <c r="O43" s="1"/>
      <c r="P43" s="1"/>
      <c r="Q43" s="1"/>
      <c r="R43" s="1"/>
      <c r="S43" s="1"/>
      <c r="T43" s="1"/>
    </row>
    <row r="44" spans="1:20" ht="14.25" customHeight="1" x14ac:dyDescent="0.25">
      <c r="A44" s="1"/>
      <c r="B44" s="22" t="s">
        <v>53</v>
      </c>
      <c r="C44" s="23" t="s">
        <v>54</v>
      </c>
      <c r="D44" s="22"/>
      <c r="E44" s="24"/>
      <c r="F44" s="18"/>
      <c r="G44" s="25">
        <f>SUM(G29:G43)</f>
        <v>6068239.4761904757</v>
      </c>
      <c r="H44" s="21"/>
      <c r="I44" s="25">
        <f>SUM(I29:I43)</f>
        <v>12236450.305418719</v>
      </c>
      <c r="J44" s="1"/>
      <c r="K44" s="4"/>
      <c r="L44" s="1"/>
      <c r="M44" s="1"/>
      <c r="N44" s="1"/>
      <c r="O44" s="1"/>
      <c r="P44" s="1"/>
      <c r="Q44" s="1"/>
      <c r="R44" s="1"/>
      <c r="S44" s="1"/>
      <c r="T44" s="1"/>
    </row>
    <row r="45" spans="1:20" ht="14.25" customHeight="1" x14ac:dyDescent="0.25">
      <c r="A45" s="1"/>
      <c r="B45" s="22" t="s">
        <v>55</v>
      </c>
      <c r="C45" s="23" t="s">
        <v>56</v>
      </c>
      <c r="D45" s="22"/>
      <c r="E45" s="24"/>
      <c r="F45" s="18"/>
      <c r="G45" s="25">
        <f>+G23+G44+G28</f>
        <v>24085736.282430209</v>
      </c>
      <c r="H45" s="21"/>
      <c r="I45" s="25">
        <f>+I23+I44+I28</f>
        <v>61260667.084121779</v>
      </c>
      <c r="J45" s="1"/>
      <c r="K45" s="4"/>
      <c r="L45" s="1"/>
      <c r="M45" s="1"/>
      <c r="N45" s="1"/>
      <c r="O45" s="1"/>
      <c r="P45" s="1"/>
      <c r="Q45" s="1"/>
      <c r="R45" s="1"/>
      <c r="S45" s="1"/>
      <c r="T45" s="1"/>
    </row>
    <row r="46" spans="1:20" ht="14.25" customHeight="1" x14ac:dyDescent="0.25">
      <c r="A46" s="1"/>
      <c r="B46" s="18"/>
      <c r="C46" s="19" t="s">
        <v>57</v>
      </c>
      <c r="D46" s="29" t="s">
        <v>14</v>
      </c>
      <c r="E46" s="30">
        <v>10440</v>
      </c>
      <c r="F46" s="21">
        <v>1100</v>
      </c>
      <c r="G46" s="20">
        <f t="shared" ref="G46:G48" si="8">F46*E46</f>
        <v>11484000</v>
      </c>
      <c r="H46" s="21">
        <f>F46+'[1]8-р сар'!H46</f>
        <v>3350</v>
      </c>
      <c r="I46" s="20">
        <f t="shared" ref="I46:I48" si="9">H46*E46</f>
        <v>34974000</v>
      </c>
      <c r="J46" s="1"/>
      <c r="K46" s="4"/>
      <c r="L46" s="1"/>
      <c r="M46" s="1"/>
      <c r="N46" s="1"/>
      <c r="O46" s="1"/>
      <c r="P46" s="1"/>
      <c r="Q46" s="1"/>
      <c r="R46" s="1"/>
      <c r="S46" s="1"/>
      <c r="T46" s="1"/>
    </row>
    <row r="47" spans="1:20" ht="14.25" customHeight="1" x14ac:dyDescent="0.25">
      <c r="A47" s="1"/>
      <c r="B47" s="18"/>
      <c r="C47" s="33" t="s">
        <v>58</v>
      </c>
      <c r="D47" s="29" t="s">
        <v>59</v>
      </c>
      <c r="E47" s="32">
        <v>1248666.666</v>
      </c>
      <c r="F47" s="21"/>
      <c r="G47" s="20">
        <f t="shared" si="8"/>
        <v>0</v>
      </c>
      <c r="H47" s="21">
        <f>F47+'[1]8-р сар'!H47</f>
        <v>56.7</v>
      </c>
      <c r="I47" s="20">
        <f t="shared" si="9"/>
        <v>70799399.962200001</v>
      </c>
      <c r="J47" s="1"/>
      <c r="K47" s="4"/>
      <c r="L47" s="1"/>
      <c r="M47" s="1"/>
      <c r="N47" s="1"/>
      <c r="O47" s="1"/>
      <c r="P47" s="1"/>
      <c r="Q47" s="1"/>
      <c r="R47" s="1"/>
      <c r="S47" s="1"/>
      <c r="T47" s="1"/>
    </row>
    <row r="48" spans="1:20" ht="14.25" customHeight="1" x14ac:dyDescent="0.25">
      <c r="A48" s="1"/>
      <c r="B48" s="18"/>
      <c r="C48" s="19" t="s">
        <v>60</v>
      </c>
      <c r="D48" s="29" t="s">
        <v>61</v>
      </c>
      <c r="E48" s="30">
        <v>1500000</v>
      </c>
      <c r="F48" s="21"/>
      <c r="G48" s="20">
        <f t="shared" si="8"/>
        <v>0</v>
      </c>
      <c r="H48" s="21">
        <f>F48+'[1]8-р сар'!H48</f>
        <v>0</v>
      </c>
      <c r="I48" s="20">
        <f t="shared" si="9"/>
        <v>0</v>
      </c>
      <c r="J48" s="1"/>
      <c r="K48" s="4"/>
      <c r="L48" s="1"/>
      <c r="M48" s="1"/>
      <c r="N48" s="1"/>
      <c r="O48" s="1"/>
      <c r="P48" s="1"/>
      <c r="Q48" s="1"/>
      <c r="R48" s="1"/>
      <c r="S48" s="1"/>
      <c r="T48" s="1"/>
    </row>
    <row r="49" spans="1:20" ht="14.25" customHeight="1" x14ac:dyDescent="0.25">
      <c r="A49" s="1"/>
      <c r="B49" s="22" t="s">
        <v>62</v>
      </c>
      <c r="C49" s="23" t="s">
        <v>12</v>
      </c>
      <c r="D49" s="34"/>
      <c r="E49" s="25"/>
      <c r="F49" s="18"/>
      <c r="G49" s="25">
        <f>SUM(G46:G48)</f>
        <v>11484000</v>
      </c>
      <c r="H49" s="21"/>
      <c r="I49" s="25">
        <f>SUM(I46:I48)</f>
        <v>105773399.9622</v>
      </c>
      <c r="J49" s="1"/>
      <c r="K49" s="4"/>
      <c r="L49" s="1"/>
      <c r="M49" s="1"/>
      <c r="N49" s="1"/>
      <c r="O49" s="1"/>
      <c r="P49" s="1"/>
      <c r="Q49" s="1"/>
      <c r="R49" s="1"/>
      <c r="S49" s="1"/>
      <c r="T49" s="1"/>
    </row>
    <row r="50" spans="1:20" ht="14.25" customHeight="1" x14ac:dyDescent="0.25">
      <c r="A50" s="1"/>
      <c r="B50" s="18"/>
      <c r="C50" s="19" t="s">
        <v>63</v>
      </c>
      <c r="D50" s="18" t="s">
        <v>64</v>
      </c>
      <c r="E50" s="20">
        <v>630</v>
      </c>
      <c r="F50" s="21">
        <v>950</v>
      </c>
      <c r="G50" s="20">
        <f t="shared" ref="G50:G53" si="10">F50*E50</f>
        <v>598500</v>
      </c>
      <c r="H50" s="21">
        <f>F50+'[1]8-р сар'!H50</f>
        <v>3950</v>
      </c>
      <c r="I50" s="20">
        <f t="shared" ref="I50:I53" si="11">H50*E50</f>
        <v>2488500</v>
      </c>
      <c r="J50" s="1"/>
      <c r="K50" s="4"/>
      <c r="L50" s="1"/>
      <c r="M50" s="1"/>
      <c r="N50" s="1"/>
      <c r="O50" s="1"/>
      <c r="P50" s="1"/>
      <c r="Q50" s="1"/>
      <c r="R50" s="1"/>
      <c r="S50" s="1"/>
      <c r="T50" s="1"/>
    </row>
    <row r="51" spans="1:20" ht="14.25" customHeight="1" x14ac:dyDescent="0.25">
      <c r="A51" s="1"/>
      <c r="B51" s="18"/>
      <c r="C51" s="19" t="s">
        <v>65</v>
      </c>
      <c r="D51" s="18" t="s">
        <v>64</v>
      </c>
      <c r="E51" s="20">
        <v>630</v>
      </c>
      <c r="F51" s="21">
        <v>2500</v>
      </c>
      <c r="G51" s="20">
        <f t="shared" si="10"/>
        <v>1575000</v>
      </c>
      <c r="H51" s="21">
        <f>F51+'[1]8-р сар'!H51</f>
        <v>10000</v>
      </c>
      <c r="I51" s="20">
        <f t="shared" si="11"/>
        <v>6300000</v>
      </c>
      <c r="J51" s="1"/>
      <c r="K51" s="4"/>
      <c r="L51" s="1"/>
      <c r="M51" s="1"/>
      <c r="N51" s="1"/>
      <c r="O51" s="1"/>
      <c r="P51" s="1"/>
      <c r="Q51" s="1"/>
      <c r="R51" s="1"/>
      <c r="S51" s="1"/>
      <c r="T51" s="1"/>
    </row>
    <row r="52" spans="1:20" ht="14.25" customHeight="1" x14ac:dyDescent="0.25">
      <c r="A52" s="1"/>
      <c r="B52" s="18"/>
      <c r="C52" s="19" t="s">
        <v>66</v>
      </c>
      <c r="D52" s="18" t="s">
        <v>64</v>
      </c>
      <c r="E52" s="20">
        <v>750</v>
      </c>
      <c r="F52" s="21">
        <v>1500</v>
      </c>
      <c r="G52" s="20">
        <f t="shared" si="10"/>
        <v>1125000</v>
      </c>
      <c r="H52" s="21">
        <f>F52+'[1]8-р сар'!H52</f>
        <v>12500</v>
      </c>
      <c r="I52" s="20">
        <f t="shared" si="11"/>
        <v>9375000</v>
      </c>
      <c r="J52" s="1"/>
      <c r="K52" s="4"/>
      <c r="L52" s="1"/>
      <c r="M52" s="1"/>
      <c r="N52" s="1"/>
      <c r="O52" s="1"/>
      <c r="P52" s="1"/>
      <c r="Q52" s="1"/>
      <c r="R52" s="1"/>
      <c r="S52" s="1"/>
      <c r="T52" s="1"/>
    </row>
    <row r="53" spans="1:20" ht="14.25" customHeight="1" x14ac:dyDescent="0.25">
      <c r="A53" s="1"/>
      <c r="B53" s="18"/>
      <c r="C53" s="19" t="s">
        <v>67</v>
      </c>
      <c r="D53" s="29" t="s">
        <v>68</v>
      </c>
      <c r="E53" s="30">
        <v>160000</v>
      </c>
      <c r="F53" s="21">
        <v>40</v>
      </c>
      <c r="G53" s="20">
        <f t="shared" si="10"/>
        <v>6400000</v>
      </c>
      <c r="H53" s="21">
        <f>F53+'[1]8-р сар'!H53</f>
        <v>80</v>
      </c>
      <c r="I53" s="20">
        <f t="shared" si="11"/>
        <v>12800000</v>
      </c>
      <c r="J53" s="1"/>
      <c r="K53" s="4"/>
      <c r="L53" s="1"/>
      <c r="M53" s="1"/>
      <c r="N53" s="1"/>
      <c r="O53" s="1"/>
      <c r="P53" s="1"/>
      <c r="Q53" s="1"/>
      <c r="R53" s="1"/>
      <c r="S53" s="1"/>
      <c r="T53" s="1"/>
    </row>
    <row r="54" spans="1:20" ht="14.25" customHeight="1" x14ac:dyDescent="0.25">
      <c r="A54" s="1"/>
      <c r="B54" s="22" t="s">
        <v>69</v>
      </c>
      <c r="C54" s="23" t="s">
        <v>70</v>
      </c>
      <c r="D54" s="22"/>
      <c r="E54" s="25"/>
      <c r="F54" s="18"/>
      <c r="G54" s="25">
        <f>SUM(G50:G53)</f>
        <v>9698500</v>
      </c>
      <c r="H54" s="21"/>
      <c r="I54" s="25">
        <f>SUM(I50:I53)</f>
        <v>30963500</v>
      </c>
      <c r="J54" s="1"/>
      <c r="K54" s="4"/>
      <c r="L54" s="1"/>
      <c r="M54" s="1"/>
      <c r="N54" s="1"/>
      <c r="O54" s="1"/>
      <c r="P54" s="1"/>
      <c r="Q54" s="1"/>
      <c r="R54" s="1"/>
      <c r="S54" s="1"/>
      <c r="T54" s="1"/>
    </row>
    <row r="55" spans="1:20" ht="14.25" customHeight="1" x14ac:dyDescent="0.25">
      <c r="A55" s="1"/>
      <c r="B55" s="22" t="s">
        <v>71</v>
      </c>
      <c r="C55" s="23" t="s">
        <v>72</v>
      </c>
      <c r="D55" s="22"/>
      <c r="E55" s="25"/>
      <c r="F55" s="18"/>
      <c r="G55" s="25">
        <f>+G45+G49+G54+G15</f>
        <v>45268236.282430209</v>
      </c>
      <c r="H55" s="21"/>
      <c r="I55" s="25">
        <f>+I45+I49+I54+I15</f>
        <v>199366317.04632178</v>
      </c>
      <c r="J55" s="1"/>
      <c r="K55" s="4"/>
      <c r="L55" s="1"/>
      <c r="M55" s="1"/>
      <c r="N55" s="1"/>
      <c r="O55" s="1"/>
      <c r="P55" s="1"/>
      <c r="Q55" s="1"/>
      <c r="R55" s="1"/>
      <c r="S55" s="1"/>
      <c r="T55" s="1"/>
    </row>
    <row r="56" spans="1:20" ht="14.25" customHeight="1" x14ac:dyDescent="0.25">
      <c r="A56" s="1"/>
      <c r="B56" s="18"/>
      <c r="C56" s="19" t="s">
        <v>73</v>
      </c>
      <c r="D56" s="20" t="s">
        <v>64</v>
      </c>
      <c r="E56" s="20">
        <v>50000</v>
      </c>
      <c r="F56" s="21"/>
      <c r="G56" s="20">
        <f t="shared" ref="G56:G57" si="12">F56*E56</f>
        <v>0</v>
      </c>
      <c r="H56" s="21">
        <f>F56+'[1]8-р сар'!H56</f>
        <v>800</v>
      </c>
      <c r="I56" s="20">
        <f t="shared" ref="I56" si="13">H56*E56</f>
        <v>40000000</v>
      </c>
      <c r="J56" s="1"/>
      <c r="K56" s="4"/>
      <c r="L56" s="1"/>
      <c r="M56" s="1"/>
      <c r="N56" s="1"/>
      <c r="O56" s="1"/>
      <c r="P56" s="1"/>
      <c r="Q56" s="1"/>
      <c r="R56" s="1"/>
      <c r="S56" s="1"/>
      <c r="T56" s="1"/>
    </row>
    <row r="57" spans="1:20" ht="14.25" customHeight="1" x14ac:dyDescent="0.25">
      <c r="A57" s="1"/>
      <c r="B57" s="18"/>
      <c r="C57" s="19" t="s">
        <v>74</v>
      </c>
      <c r="D57" s="20" t="s">
        <v>64</v>
      </c>
      <c r="E57" s="20">
        <v>400000</v>
      </c>
      <c r="F57" s="21"/>
      <c r="G57" s="20">
        <f t="shared" si="12"/>
        <v>0</v>
      </c>
      <c r="H57" s="21">
        <f>F57+'[1]8-р сар'!H57</f>
        <v>20</v>
      </c>
      <c r="I57" s="20">
        <f>+'[1]8-р сар'!I57</f>
        <v>20000000</v>
      </c>
      <c r="J57" s="1"/>
      <c r="K57" s="4"/>
      <c r="L57" s="1"/>
      <c r="M57" s="1"/>
      <c r="N57" s="1"/>
      <c r="O57" s="1"/>
      <c r="P57" s="1"/>
      <c r="Q57" s="1"/>
      <c r="R57" s="1"/>
      <c r="S57" s="1"/>
      <c r="T57" s="1"/>
    </row>
    <row r="58" spans="1:20" ht="14.25" customHeight="1" x14ac:dyDescent="0.25">
      <c r="A58" s="1"/>
      <c r="B58" s="22" t="s">
        <v>75</v>
      </c>
      <c r="C58" s="23" t="s">
        <v>76</v>
      </c>
      <c r="D58" s="22"/>
      <c r="E58" s="25"/>
      <c r="F58" s="18"/>
      <c r="G58" s="25">
        <f>SUM(G56:G57)</f>
        <v>0</v>
      </c>
      <c r="H58" s="21"/>
      <c r="I58" s="25">
        <f>SUM(I56:I57)</f>
        <v>60000000</v>
      </c>
      <c r="J58" s="1"/>
      <c r="K58" s="4"/>
      <c r="L58" s="1"/>
      <c r="M58" s="1"/>
      <c r="N58" s="1"/>
      <c r="O58" s="1"/>
      <c r="P58" s="1"/>
      <c r="Q58" s="1"/>
      <c r="R58" s="1"/>
      <c r="S58" s="1"/>
      <c r="T58" s="1"/>
    </row>
    <row r="59" spans="1:20" ht="14.25" customHeight="1" x14ac:dyDescent="0.25">
      <c r="A59" s="1"/>
      <c r="B59" s="18"/>
      <c r="C59" s="35" t="s">
        <v>77</v>
      </c>
      <c r="D59" s="29" t="s">
        <v>78</v>
      </c>
      <c r="E59" s="30">
        <v>5000</v>
      </c>
      <c r="F59" s="21">
        <v>745</v>
      </c>
      <c r="G59" s="20">
        <f t="shared" ref="G59:G77" si="14">F59*E59</f>
        <v>3725000</v>
      </c>
      <c r="H59" s="21">
        <f>F59+'[1]8-р сар'!H59</f>
        <v>745</v>
      </c>
      <c r="I59" s="20">
        <f t="shared" ref="I59:I78" si="15">H59*E59</f>
        <v>3725000</v>
      </c>
      <c r="J59" s="1"/>
      <c r="K59" s="4"/>
      <c r="L59" s="1"/>
      <c r="M59" s="1"/>
      <c r="N59" s="1"/>
      <c r="O59" s="1"/>
      <c r="P59" s="1"/>
      <c r="Q59" s="1"/>
      <c r="R59" s="1"/>
      <c r="S59" s="1"/>
      <c r="T59" s="1"/>
    </row>
    <row r="60" spans="1:20" ht="28.5" x14ac:dyDescent="0.25">
      <c r="A60" s="1"/>
      <c r="B60" s="18"/>
      <c r="C60" s="35" t="s">
        <v>79</v>
      </c>
      <c r="D60" s="29" t="s">
        <v>78</v>
      </c>
      <c r="E60" s="30">
        <v>6000</v>
      </c>
      <c r="F60" s="21"/>
      <c r="G60" s="20">
        <f t="shared" si="14"/>
        <v>0</v>
      </c>
      <c r="H60" s="21">
        <f>F60+'[1]8-р сар'!H60</f>
        <v>200</v>
      </c>
      <c r="I60" s="20">
        <f t="shared" si="15"/>
        <v>1200000</v>
      </c>
      <c r="J60" s="1"/>
      <c r="K60" s="4"/>
      <c r="L60" s="1"/>
      <c r="M60" s="1"/>
      <c r="N60" s="1"/>
      <c r="O60" s="1"/>
      <c r="P60" s="1"/>
      <c r="Q60" s="1"/>
      <c r="R60" s="1"/>
      <c r="S60" s="1"/>
      <c r="T60" s="1"/>
    </row>
    <row r="61" spans="1:20" ht="14.25" customHeight="1" x14ac:dyDescent="0.25">
      <c r="A61" s="1"/>
      <c r="B61" s="18"/>
      <c r="C61" s="35" t="s">
        <v>80</v>
      </c>
      <c r="D61" s="29" t="s">
        <v>78</v>
      </c>
      <c r="E61" s="30">
        <v>9000</v>
      </c>
      <c r="F61" s="21"/>
      <c r="G61" s="20">
        <f t="shared" si="14"/>
        <v>0</v>
      </c>
      <c r="H61" s="21">
        <f>F61+'[1]8-р сар'!H61</f>
        <v>80</v>
      </c>
      <c r="I61" s="20">
        <f t="shared" si="15"/>
        <v>720000</v>
      </c>
      <c r="J61" s="1"/>
      <c r="K61" s="4"/>
      <c r="L61" s="1"/>
      <c r="M61" s="1"/>
      <c r="N61" s="1"/>
      <c r="O61" s="1"/>
      <c r="P61" s="1"/>
      <c r="Q61" s="1"/>
      <c r="R61" s="1"/>
      <c r="S61" s="1"/>
      <c r="T61" s="1"/>
    </row>
    <row r="62" spans="1:20" ht="14.25" customHeight="1" x14ac:dyDescent="0.25">
      <c r="A62" s="1"/>
      <c r="B62" s="18"/>
      <c r="C62" s="35" t="s">
        <v>81</v>
      </c>
      <c r="D62" s="29" t="s">
        <v>78</v>
      </c>
      <c r="E62" s="30">
        <v>27000</v>
      </c>
      <c r="F62" s="21">
        <v>295</v>
      </c>
      <c r="G62" s="20">
        <f t="shared" si="14"/>
        <v>7965000</v>
      </c>
      <c r="H62" s="21">
        <f>F62+'[1]8-р сар'!H62</f>
        <v>530</v>
      </c>
      <c r="I62" s="20">
        <f t="shared" si="15"/>
        <v>14310000</v>
      </c>
      <c r="J62" s="1"/>
      <c r="K62" s="4"/>
      <c r="L62" s="1"/>
      <c r="M62" s="1"/>
      <c r="N62" s="1"/>
      <c r="O62" s="1"/>
      <c r="P62" s="1"/>
      <c r="Q62" s="1"/>
      <c r="R62" s="1"/>
      <c r="S62" s="1"/>
      <c r="T62" s="1"/>
    </row>
    <row r="63" spans="1:20" ht="14.25" customHeight="1" x14ac:dyDescent="0.25">
      <c r="A63" s="1"/>
      <c r="B63" s="18"/>
      <c r="C63" s="35" t="s">
        <v>82</v>
      </c>
      <c r="D63" s="29" t="s">
        <v>78</v>
      </c>
      <c r="E63" s="30">
        <v>25000</v>
      </c>
      <c r="F63" s="21">
        <v>96</v>
      </c>
      <c r="G63" s="20">
        <f t="shared" si="14"/>
        <v>2400000</v>
      </c>
      <c r="H63" s="21">
        <f>F63+'[1]8-р сар'!H63</f>
        <v>96</v>
      </c>
      <c r="I63" s="20">
        <f t="shared" si="15"/>
        <v>2400000</v>
      </c>
      <c r="J63" s="1"/>
      <c r="K63" s="4"/>
      <c r="L63" s="1"/>
      <c r="M63" s="1"/>
      <c r="N63" s="1"/>
      <c r="O63" s="1"/>
      <c r="P63" s="1"/>
      <c r="Q63" s="1"/>
      <c r="R63" s="1"/>
      <c r="S63" s="1"/>
      <c r="T63" s="1"/>
    </row>
    <row r="64" spans="1:20" ht="14.25" customHeight="1" x14ac:dyDescent="0.25">
      <c r="A64" s="1"/>
      <c r="B64" s="18"/>
      <c r="C64" s="35" t="s">
        <v>83</v>
      </c>
      <c r="D64" s="29" t="s">
        <v>78</v>
      </c>
      <c r="E64" s="30">
        <v>35000</v>
      </c>
      <c r="F64" s="21">
        <v>20</v>
      </c>
      <c r="G64" s="20">
        <f t="shared" si="14"/>
        <v>700000</v>
      </c>
      <c r="H64" s="21">
        <f>F64+'[1]8-р сар'!H64</f>
        <v>20</v>
      </c>
      <c r="I64" s="20">
        <f t="shared" si="15"/>
        <v>700000</v>
      </c>
      <c r="J64" s="1"/>
      <c r="K64" s="4"/>
      <c r="L64" s="1"/>
      <c r="M64" s="1"/>
      <c r="N64" s="1"/>
      <c r="O64" s="1"/>
      <c r="P64" s="1"/>
      <c r="Q64" s="1"/>
      <c r="R64" s="1"/>
      <c r="S64" s="1"/>
      <c r="T64" s="1"/>
    </row>
    <row r="65" spans="1:20" ht="14.25" customHeight="1" x14ac:dyDescent="0.25">
      <c r="A65" s="1"/>
      <c r="B65" s="18"/>
      <c r="C65" s="35" t="s">
        <v>84</v>
      </c>
      <c r="D65" s="29" t="s">
        <v>78</v>
      </c>
      <c r="E65" s="30">
        <v>20000</v>
      </c>
      <c r="F65" s="21">
        <v>1254</v>
      </c>
      <c r="G65" s="20">
        <f t="shared" si="14"/>
        <v>25080000</v>
      </c>
      <c r="H65" s="21">
        <f>F65+'[1]8-р сар'!H65</f>
        <v>1764</v>
      </c>
      <c r="I65" s="20">
        <f t="shared" si="15"/>
        <v>35280000</v>
      </c>
      <c r="J65" s="1"/>
      <c r="K65" s="4"/>
      <c r="L65" s="1"/>
      <c r="M65" s="1"/>
      <c r="N65" s="1"/>
      <c r="O65" s="1"/>
      <c r="P65" s="1"/>
      <c r="Q65" s="1"/>
      <c r="R65" s="1"/>
      <c r="S65" s="1"/>
      <c r="T65" s="1"/>
    </row>
    <row r="66" spans="1:20" ht="14.25" customHeight="1" x14ac:dyDescent="0.25">
      <c r="A66" s="1"/>
      <c r="B66" s="18"/>
      <c r="C66" s="35" t="s">
        <v>85</v>
      </c>
      <c r="D66" s="29" t="s">
        <v>78</v>
      </c>
      <c r="E66" s="30">
        <v>30000</v>
      </c>
      <c r="F66" s="21"/>
      <c r="G66" s="20">
        <f t="shared" si="14"/>
        <v>0</v>
      </c>
      <c r="H66" s="21">
        <f>F66+'[1]8-р сар'!H66</f>
        <v>0</v>
      </c>
      <c r="I66" s="20">
        <f t="shared" si="15"/>
        <v>0</v>
      </c>
      <c r="J66" s="1"/>
      <c r="K66" s="4"/>
      <c r="L66" s="1"/>
      <c r="M66" s="1"/>
      <c r="N66" s="1"/>
      <c r="O66" s="1"/>
      <c r="P66" s="1"/>
      <c r="Q66" s="1"/>
      <c r="R66" s="1"/>
      <c r="S66" s="1"/>
      <c r="T66" s="1"/>
    </row>
    <row r="67" spans="1:20" ht="14.25" customHeight="1" x14ac:dyDescent="0.25">
      <c r="A67" s="1"/>
      <c r="B67" s="18"/>
      <c r="C67" s="35" t="s">
        <v>86</v>
      </c>
      <c r="D67" s="29" t="s">
        <v>78</v>
      </c>
      <c r="E67" s="30">
        <v>10000</v>
      </c>
      <c r="F67" s="21"/>
      <c r="G67" s="20">
        <f t="shared" si="14"/>
        <v>0</v>
      </c>
      <c r="H67" s="21">
        <f>F67+'[1]8-р сар'!H67</f>
        <v>0</v>
      </c>
      <c r="I67" s="20">
        <f t="shared" si="15"/>
        <v>0</v>
      </c>
      <c r="J67" s="1"/>
      <c r="K67" s="4"/>
      <c r="L67" s="1"/>
      <c r="M67" s="1"/>
      <c r="N67" s="1"/>
      <c r="O67" s="1"/>
      <c r="P67" s="1"/>
      <c r="Q67" s="1"/>
      <c r="R67" s="1"/>
      <c r="S67" s="1"/>
      <c r="T67" s="1"/>
    </row>
    <row r="68" spans="1:20" ht="14.25" customHeight="1" x14ac:dyDescent="0.25">
      <c r="A68" s="1"/>
      <c r="B68" s="18"/>
      <c r="C68" s="35" t="s">
        <v>87</v>
      </c>
      <c r="D68" s="29" t="s">
        <v>78</v>
      </c>
      <c r="E68" s="30">
        <v>10000</v>
      </c>
      <c r="F68" s="21"/>
      <c r="G68" s="20">
        <f t="shared" si="14"/>
        <v>0</v>
      </c>
      <c r="H68" s="21">
        <f>F68+'[1]8-р сар'!H68</f>
        <v>0</v>
      </c>
      <c r="I68" s="20">
        <f t="shared" si="15"/>
        <v>0</v>
      </c>
      <c r="J68" s="1"/>
      <c r="K68" s="4"/>
      <c r="L68" s="1"/>
      <c r="M68" s="1"/>
      <c r="N68" s="1"/>
      <c r="O68" s="1"/>
      <c r="P68" s="1"/>
      <c r="Q68" s="1"/>
      <c r="R68" s="1"/>
      <c r="S68" s="1"/>
      <c r="T68" s="1"/>
    </row>
    <row r="69" spans="1:20" ht="14.25" customHeight="1" x14ac:dyDescent="0.25">
      <c r="A69" s="1"/>
      <c r="B69" s="18"/>
      <c r="C69" s="35" t="s">
        <v>88</v>
      </c>
      <c r="D69" s="29" t="s">
        <v>78</v>
      </c>
      <c r="E69" s="30">
        <v>10000</v>
      </c>
      <c r="F69" s="21"/>
      <c r="G69" s="20">
        <f t="shared" si="14"/>
        <v>0</v>
      </c>
      <c r="H69" s="21">
        <f>F69+'[1]8-р сар'!H69</f>
        <v>0</v>
      </c>
      <c r="I69" s="20">
        <f t="shared" si="15"/>
        <v>0</v>
      </c>
      <c r="J69" s="1"/>
      <c r="K69" s="4"/>
      <c r="L69" s="1"/>
      <c r="M69" s="1"/>
      <c r="N69" s="1"/>
      <c r="O69" s="1"/>
      <c r="P69" s="1"/>
      <c r="Q69" s="1"/>
      <c r="R69" s="1"/>
      <c r="S69" s="1"/>
      <c r="T69" s="1"/>
    </row>
    <row r="70" spans="1:20" ht="14.25" customHeight="1" x14ac:dyDescent="0.25">
      <c r="A70" s="1"/>
      <c r="B70" s="18"/>
      <c r="C70" s="19" t="s">
        <v>89</v>
      </c>
      <c r="D70" s="29" t="s">
        <v>78</v>
      </c>
      <c r="E70" s="30">
        <v>31000</v>
      </c>
      <c r="F70" s="21">
        <v>97</v>
      </c>
      <c r="G70" s="20">
        <f t="shared" si="14"/>
        <v>3007000</v>
      </c>
      <c r="H70" s="21">
        <f>F70+'[1]8-р сар'!H70</f>
        <v>97</v>
      </c>
      <c r="I70" s="20">
        <f t="shared" si="15"/>
        <v>3007000</v>
      </c>
      <c r="J70" s="1"/>
      <c r="K70" s="4"/>
      <c r="L70" s="1"/>
      <c r="M70" s="1"/>
      <c r="N70" s="1"/>
      <c r="O70" s="1"/>
      <c r="P70" s="1"/>
      <c r="Q70" s="1"/>
      <c r="R70" s="1"/>
      <c r="S70" s="1"/>
      <c r="T70" s="1"/>
    </row>
    <row r="71" spans="1:20" ht="14.25" customHeight="1" x14ac:dyDescent="0.25">
      <c r="A71" s="1"/>
      <c r="B71" s="18"/>
      <c r="C71" s="19" t="s">
        <v>90</v>
      </c>
      <c r="D71" s="29" t="s">
        <v>78</v>
      </c>
      <c r="E71" s="30">
        <v>60000</v>
      </c>
      <c r="F71" s="21">
        <v>15</v>
      </c>
      <c r="G71" s="20">
        <f t="shared" si="14"/>
        <v>900000</v>
      </c>
      <c r="H71" s="21">
        <f>F71+'[1]8-р сар'!H71</f>
        <v>15</v>
      </c>
      <c r="I71" s="20">
        <f t="shared" si="15"/>
        <v>900000</v>
      </c>
      <c r="J71" s="1"/>
      <c r="K71" s="4"/>
      <c r="L71" s="1"/>
      <c r="M71" s="1"/>
      <c r="N71" s="1"/>
      <c r="O71" s="1"/>
      <c r="P71" s="1"/>
      <c r="Q71" s="1"/>
      <c r="R71" s="1"/>
      <c r="S71" s="1"/>
      <c r="T71" s="1"/>
    </row>
    <row r="72" spans="1:20" ht="14.25" customHeight="1" x14ac:dyDescent="0.25">
      <c r="A72" s="1"/>
      <c r="B72" s="18"/>
      <c r="C72" s="19" t="s">
        <v>91</v>
      </c>
      <c r="D72" s="29" t="s">
        <v>78</v>
      </c>
      <c r="E72" s="30">
        <v>16000</v>
      </c>
      <c r="F72" s="21">
        <v>47</v>
      </c>
      <c r="G72" s="20">
        <f t="shared" si="14"/>
        <v>752000</v>
      </c>
      <c r="H72" s="21">
        <f>F72+'[1]8-р сар'!H72</f>
        <v>147</v>
      </c>
      <c r="I72" s="20">
        <f t="shared" si="15"/>
        <v>2352000</v>
      </c>
      <c r="J72" s="1"/>
      <c r="K72" s="4"/>
      <c r="L72" s="1"/>
      <c r="M72" s="1"/>
      <c r="N72" s="1"/>
      <c r="O72" s="1"/>
      <c r="P72" s="1"/>
      <c r="Q72" s="1"/>
      <c r="R72" s="1"/>
      <c r="S72" s="1"/>
      <c r="T72" s="1"/>
    </row>
    <row r="73" spans="1:20" ht="14.25" customHeight="1" x14ac:dyDescent="0.25">
      <c r="A73" s="1"/>
      <c r="B73" s="18"/>
      <c r="C73" s="19" t="s">
        <v>92</v>
      </c>
      <c r="D73" s="29" t="s">
        <v>78</v>
      </c>
      <c r="E73" s="30">
        <v>36000</v>
      </c>
      <c r="F73" s="21">
        <v>47</v>
      </c>
      <c r="G73" s="20">
        <f t="shared" si="14"/>
        <v>1692000</v>
      </c>
      <c r="H73" s="21">
        <f>F73+'[1]8-р сар'!H73</f>
        <v>147</v>
      </c>
      <c r="I73" s="20">
        <f t="shared" si="15"/>
        <v>5292000</v>
      </c>
      <c r="J73" s="1"/>
      <c r="K73" s="4"/>
      <c r="L73" s="1"/>
      <c r="M73" s="1"/>
      <c r="N73" s="1"/>
      <c r="O73" s="1"/>
      <c r="P73" s="1"/>
      <c r="Q73" s="1"/>
      <c r="R73" s="1"/>
      <c r="S73" s="1"/>
      <c r="T73" s="1"/>
    </row>
    <row r="74" spans="1:20" ht="14.25" customHeight="1" x14ac:dyDescent="0.25">
      <c r="A74" s="1"/>
      <c r="B74" s="18"/>
      <c r="C74" s="19" t="s">
        <v>93</v>
      </c>
      <c r="D74" s="29" t="s">
        <v>78</v>
      </c>
      <c r="E74" s="30">
        <v>36000</v>
      </c>
      <c r="F74" s="21">
        <v>15</v>
      </c>
      <c r="G74" s="20">
        <f t="shared" si="14"/>
        <v>540000</v>
      </c>
      <c r="H74" s="21">
        <f>F74+'[1]8-р сар'!H74</f>
        <v>15</v>
      </c>
      <c r="I74" s="20">
        <f t="shared" si="15"/>
        <v>540000</v>
      </c>
      <c r="J74" s="1"/>
      <c r="K74" s="4"/>
      <c r="L74" s="1"/>
      <c r="M74" s="1"/>
      <c r="N74" s="1"/>
      <c r="O74" s="1"/>
      <c r="P74" s="1"/>
      <c r="Q74" s="1"/>
      <c r="R74" s="1"/>
      <c r="S74" s="1"/>
      <c r="T74" s="1"/>
    </row>
    <row r="75" spans="1:20" ht="14.25" customHeight="1" x14ac:dyDescent="0.25">
      <c r="A75" s="1"/>
      <c r="B75" s="18"/>
      <c r="C75" s="19" t="s">
        <v>94</v>
      </c>
      <c r="D75" s="29" t="s">
        <v>78</v>
      </c>
      <c r="E75" s="30">
        <v>16000</v>
      </c>
      <c r="F75" s="21">
        <v>15</v>
      </c>
      <c r="G75" s="20">
        <f t="shared" si="14"/>
        <v>240000</v>
      </c>
      <c r="H75" s="21">
        <f>F75+'[1]8-р сар'!H75</f>
        <v>15</v>
      </c>
      <c r="I75" s="20">
        <f t="shared" si="15"/>
        <v>240000</v>
      </c>
      <c r="J75" s="1"/>
      <c r="K75" s="4"/>
      <c r="L75" s="1"/>
      <c r="M75" s="1"/>
      <c r="N75" s="1"/>
      <c r="O75" s="1"/>
      <c r="P75" s="1"/>
      <c r="Q75" s="1"/>
      <c r="R75" s="1"/>
      <c r="S75" s="1"/>
      <c r="T75" s="1"/>
    </row>
    <row r="76" spans="1:20" ht="14.25" customHeight="1" x14ac:dyDescent="0.25">
      <c r="A76" s="1"/>
      <c r="B76" s="18"/>
      <c r="C76" s="19" t="s">
        <v>95</v>
      </c>
      <c r="D76" s="29" t="s">
        <v>78</v>
      </c>
      <c r="E76" s="30">
        <v>70000</v>
      </c>
      <c r="F76" s="21"/>
      <c r="G76" s="20">
        <f t="shared" si="14"/>
        <v>0</v>
      </c>
      <c r="H76" s="21">
        <f>F76+'[1]8-р сар'!H76</f>
        <v>0</v>
      </c>
      <c r="I76" s="20">
        <f t="shared" si="15"/>
        <v>0</v>
      </c>
      <c r="J76" s="1"/>
      <c r="K76" s="4"/>
      <c r="L76" s="1"/>
      <c r="M76" s="1"/>
      <c r="N76" s="1"/>
      <c r="O76" s="1"/>
      <c r="P76" s="1"/>
      <c r="Q76" s="1"/>
      <c r="R76" s="1"/>
      <c r="S76" s="1"/>
      <c r="T76" s="1"/>
    </row>
    <row r="77" spans="1:20" ht="14.25" customHeight="1" x14ac:dyDescent="0.25">
      <c r="A77" s="1"/>
      <c r="B77" s="18"/>
      <c r="C77" s="19" t="s">
        <v>96</v>
      </c>
      <c r="D77" s="29" t="s">
        <v>78</v>
      </c>
      <c r="E77" s="30">
        <v>110000</v>
      </c>
      <c r="F77" s="21">
        <v>30</v>
      </c>
      <c r="G77" s="20">
        <f t="shared" si="14"/>
        <v>3300000</v>
      </c>
      <c r="H77" s="21">
        <f>F77+'[1]8-р сар'!H77</f>
        <v>30</v>
      </c>
      <c r="I77" s="20">
        <f t="shared" si="15"/>
        <v>3300000</v>
      </c>
      <c r="J77" s="1"/>
      <c r="K77" s="4"/>
      <c r="L77" s="1"/>
      <c r="M77" s="1"/>
      <c r="N77" s="1"/>
      <c r="O77" s="1"/>
      <c r="P77" s="1"/>
      <c r="Q77" s="1"/>
      <c r="R77" s="1"/>
      <c r="S77" s="1"/>
      <c r="T77" s="1"/>
    </row>
    <row r="78" spans="1:20" ht="14.25" customHeight="1" x14ac:dyDescent="0.25">
      <c r="A78" s="1"/>
      <c r="B78" s="18"/>
      <c r="C78" s="19" t="s">
        <v>97</v>
      </c>
      <c r="D78" s="29" t="s">
        <v>78</v>
      </c>
      <c r="E78" s="30">
        <v>2000000</v>
      </c>
      <c r="F78" s="21">
        <v>6</v>
      </c>
      <c r="G78" s="20">
        <f>F78*E78</f>
        <v>12000000</v>
      </c>
      <c r="H78" s="21">
        <f>F78+'[1]8-р сар'!H78</f>
        <v>6</v>
      </c>
      <c r="I78" s="20">
        <f t="shared" si="15"/>
        <v>12000000</v>
      </c>
      <c r="J78" s="1"/>
      <c r="K78" s="4"/>
      <c r="L78" s="1"/>
      <c r="M78" s="1"/>
      <c r="N78" s="1"/>
      <c r="O78" s="1"/>
      <c r="P78" s="1"/>
      <c r="Q78" s="1"/>
      <c r="R78" s="1"/>
      <c r="S78" s="1"/>
      <c r="T78" s="1"/>
    </row>
    <row r="79" spans="1:20" ht="14.25" customHeight="1" x14ac:dyDescent="0.25">
      <c r="A79" s="1"/>
      <c r="B79" s="22" t="s">
        <v>98</v>
      </c>
      <c r="C79" s="23" t="s">
        <v>99</v>
      </c>
      <c r="D79" s="22"/>
      <c r="E79" s="25"/>
      <c r="F79" s="18"/>
      <c r="G79" s="25">
        <f>SUM(G59:G78)</f>
        <v>62301000</v>
      </c>
      <c r="H79" s="21"/>
      <c r="I79" s="25">
        <f>SUM(I59:I78)</f>
        <v>85966000</v>
      </c>
      <c r="J79" s="1"/>
      <c r="K79" s="4"/>
      <c r="L79" s="1"/>
      <c r="M79" s="1"/>
      <c r="N79" s="1"/>
      <c r="O79" s="1"/>
      <c r="P79" s="1"/>
      <c r="Q79" s="1"/>
      <c r="R79" s="1"/>
      <c r="S79" s="1"/>
      <c r="T79" s="1"/>
    </row>
    <row r="80" spans="1:20" ht="14.25" customHeight="1" x14ac:dyDescent="0.25">
      <c r="A80" s="1"/>
      <c r="B80" s="18"/>
      <c r="C80" s="19" t="s">
        <v>100</v>
      </c>
      <c r="D80" s="29" t="s">
        <v>25</v>
      </c>
      <c r="E80" s="32">
        <v>105795.82</v>
      </c>
      <c r="F80" s="18"/>
      <c r="G80" s="20">
        <f t="shared" ref="G80:G82" si="16">F80*E80</f>
        <v>0</v>
      </c>
      <c r="H80" s="21">
        <f>F80+'[1]8-р сар'!H80</f>
        <v>0</v>
      </c>
      <c r="I80" s="20">
        <f t="shared" ref="I80:I82" si="17">H80*E80</f>
        <v>0</v>
      </c>
      <c r="J80" s="1"/>
      <c r="K80" s="4"/>
      <c r="L80" s="1"/>
      <c r="M80" s="1"/>
      <c r="N80" s="1"/>
      <c r="O80" s="1"/>
      <c r="P80" s="1"/>
      <c r="Q80" s="1"/>
      <c r="R80" s="1"/>
      <c r="S80" s="1"/>
      <c r="T80" s="1"/>
    </row>
    <row r="81" spans="1:20" ht="14.25" customHeight="1" x14ac:dyDescent="0.25">
      <c r="A81" s="1"/>
      <c r="B81" s="18"/>
      <c r="C81" s="19" t="s">
        <v>101</v>
      </c>
      <c r="D81" s="29" t="s">
        <v>102</v>
      </c>
      <c r="E81" s="30">
        <v>600000</v>
      </c>
      <c r="F81" s="21"/>
      <c r="G81" s="20">
        <f t="shared" si="16"/>
        <v>0</v>
      </c>
      <c r="H81" s="28">
        <f>F81+'[1]8-р сар'!H81</f>
        <v>1</v>
      </c>
      <c r="I81" s="20">
        <f t="shared" si="17"/>
        <v>600000</v>
      </c>
      <c r="J81" s="1"/>
      <c r="K81" s="4"/>
      <c r="L81" s="1"/>
      <c r="M81" s="1"/>
      <c r="N81" s="1"/>
      <c r="O81" s="1"/>
      <c r="P81" s="1"/>
      <c r="Q81" s="1"/>
      <c r="R81" s="1"/>
      <c r="S81" s="1"/>
      <c r="T81" s="1"/>
    </row>
    <row r="82" spans="1:20" ht="14.25" customHeight="1" x14ac:dyDescent="0.25">
      <c r="A82" s="1"/>
      <c r="B82" s="18"/>
      <c r="C82" s="19" t="s">
        <v>103</v>
      </c>
      <c r="D82" s="29" t="s">
        <v>104</v>
      </c>
      <c r="E82" s="30">
        <v>900000</v>
      </c>
      <c r="F82" s="21">
        <v>1</v>
      </c>
      <c r="G82" s="20">
        <f t="shared" si="16"/>
        <v>900000</v>
      </c>
      <c r="H82" s="21">
        <f>F82+'[1]8-р сар'!H82</f>
        <v>9</v>
      </c>
      <c r="I82" s="20">
        <f t="shared" si="17"/>
        <v>8100000</v>
      </c>
      <c r="J82" s="1"/>
      <c r="K82" s="4"/>
      <c r="L82" s="1"/>
      <c r="M82" s="1"/>
      <c r="N82" s="1"/>
      <c r="O82" s="1"/>
      <c r="P82" s="1"/>
      <c r="Q82" s="1"/>
      <c r="R82" s="1"/>
      <c r="S82" s="1"/>
      <c r="T82" s="1"/>
    </row>
    <row r="83" spans="1:20" ht="14.25" customHeight="1" x14ac:dyDescent="0.25">
      <c r="A83" s="1"/>
      <c r="B83" s="22" t="s">
        <v>105</v>
      </c>
      <c r="C83" s="23" t="s">
        <v>106</v>
      </c>
      <c r="D83" s="22"/>
      <c r="E83" s="24"/>
      <c r="F83" s="18"/>
      <c r="G83" s="25">
        <f>SUM(G80:G82)</f>
        <v>900000</v>
      </c>
      <c r="H83" s="18"/>
      <c r="I83" s="25">
        <f>SUM(I80:I82)</f>
        <v>8700000</v>
      </c>
      <c r="J83" s="1"/>
      <c r="K83" s="4"/>
      <c r="L83" s="1"/>
      <c r="M83" s="1"/>
      <c r="N83" s="1"/>
      <c r="O83" s="1"/>
      <c r="P83" s="1"/>
      <c r="Q83" s="1"/>
      <c r="R83" s="1"/>
      <c r="S83" s="1"/>
      <c r="T83" s="1"/>
    </row>
    <row r="84" spans="1:20" ht="14.25" customHeight="1" x14ac:dyDescent="0.25">
      <c r="A84" s="1"/>
      <c r="B84" s="22" t="s">
        <v>107</v>
      </c>
      <c r="C84" s="23" t="s">
        <v>108</v>
      </c>
      <c r="D84" s="22"/>
      <c r="E84" s="24"/>
      <c r="F84" s="18"/>
      <c r="G84" s="25">
        <f>+G83+G79+G58</f>
        <v>63201000</v>
      </c>
      <c r="H84" s="18"/>
      <c r="I84" s="25">
        <f>+I83+I79+I58</f>
        <v>154666000</v>
      </c>
      <c r="J84" s="1"/>
      <c r="K84" s="4"/>
      <c r="L84" s="1"/>
      <c r="M84" s="1"/>
      <c r="N84" s="1"/>
      <c r="O84" s="1"/>
      <c r="P84" s="1"/>
      <c r="Q84" s="1"/>
      <c r="R84" s="1"/>
      <c r="S84" s="1"/>
      <c r="T84" s="1"/>
    </row>
    <row r="85" spans="1:20" ht="14.25" customHeight="1" x14ac:dyDescent="0.25">
      <c r="A85" s="1"/>
      <c r="B85" s="22" t="s">
        <v>109</v>
      </c>
      <c r="C85" s="36" t="s">
        <v>110</v>
      </c>
      <c r="D85" s="22"/>
      <c r="E85" s="24"/>
      <c r="F85" s="18"/>
      <c r="G85" s="25">
        <f>+G55+G84</f>
        <v>108469236.2824302</v>
      </c>
      <c r="H85" s="18"/>
      <c r="I85" s="25">
        <f>+I55+I84</f>
        <v>354032317.04632175</v>
      </c>
      <c r="J85" s="1"/>
      <c r="K85" s="4"/>
      <c r="L85" s="1"/>
      <c r="M85" s="1"/>
      <c r="N85" s="1"/>
      <c r="O85" s="1"/>
      <c r="P85" s="1"/>
      <c r="Q85" s="1"/>
      <c r="R85" s="1"/>
      <c r="S85" s="1"/>
      <c r="T85" s="1"/>
    </row>
    <row r="86" spans="1:20" ht="14.25" customHeight="1" x14ac:dyDescent="0.25">
      <c r="A86" s="1"/>
      <c r="B86" s="22" t="s">
        <v>111</v>
      </c>
      <c r="C86" s="23" t="s">
        <v>112</v>
      </c>
      <c r="D86" s="22"/>
      <c r="E86" s="24"/>
      <c r="F86" s="18"/>
      <c r="G86" s="37"/>
      <c r="H86" s="18"/>
      <c r="I86" s="25">
        <f>'[1]5-р сар'!I86+'[1]6-р сар'!G86</f>
        <v>12129951.719719799</v>
      </c>
      <c r="J86" s="1"/>
      <c r="K86" s="4"/>
      <c r="L86" s="1"/>
      <c r="M86" s="1"/>
      <c r="N86" s="1"/>
      <c r="O86" s="1"/>
      <c r="P86" s="1"/>
      <c r="Q86" s="1"/>
      <c r="R86" s="1"/>
    </row>
    <row r="87" spans="1:20" ht="14.25" customHeight="1" x14ac:dyDescent="0.25">
      <c r="A87" s="1"/>
      <c r="B87" s="22" t="s">
        <v>113</v>
      </c>
      <c r="C87" s="23" t="s">
        <v>114</v>
      </c>
      <c r="D87" s="22"/>
      <c r="E87" s="24"/>
      <c r="F87" s="18"/>
      <c r="G87" s="25"/>
      <c r="H87" s="38"/>
      <c r="I87" s="25"/>
      <c r="J87" s="1"/>
      <c r="K87" s="4"/>
      <c r="L87" s="1"/>
      <c r="M87" s="1"/>
      <c r="N87" s="1"/>
      <c r="O87" s="1"/>
      <c r="P87" s="1"/>
      <c r="Q87" s="1"/>
      <c r="R87" s="1"/>
    </row>
    <row r="88" spans="1:20" ht="14.25" customHeight="1" x14ac:dyDescent="0.25">
      <c r="A88" s="1"/>
      <c r="B88" s="34" t="s">
        <v>115</v>
      </c>
      <c r="C88" s="23" t="s">
        <v>116</v>
      </c>
      <c r="D88" s="22"/>
      <c r="E88" s="24"/>
      <c r="F88" s="18"/>
      <c r="G88" s="25">
        <f>+G85+G86+G87</f>
        <v>108469236.2824302</v>
      </c>
      <c r="H88" s="38"/>
      <c r="I88" s="25">
        <f>+I85+I86+I87</f>
        <v>366162268.76604158</v>
      </c>
      <c r="J88" s="1"/>
      <c r="K88" s="4"/>
      <c r="L88" s="1"/>
      <c r="M88" s="1"/>
      <c r="N88" s="1"/>
      <c r="O88" s="1"/>
      <c r="P88" s="1"/>
      <c r="Q88" s="1"/>
      <c r="R88" s="1"/>
    </row>
    <row r="89" spans="1:20" ht="14.25" customHeight="1" x14ac:dyDescent="0.25">
      <c r="A89" s="1"/>
      <c r="B89" s="1"/>
      <c r="C89" s="10"/>
      <c r="D89" s="1"/>
      <c r="E89" s="1"/>
      <c r="F89" s="1"/>
      <c r="G89" s="1"/>
      <c r="H89" s="1"/>
      <c r="I89" s="1"/>
      <c r="J89" s="1"/>
      <c r="K89" s="4"/>
      <c r="L89" s="1"/>
      <c r="M89" s="1"/>
      <c r="N89" s="1"/>
      <c r="O89" s="1"/>
      <c r="P89" s="1"/>
      <c r="Q89" s="1"/>
      <c r="R89" s="1"/>
    </row>
    <row r="90" spans="1:20" ht="14.25" customHeight="1" x14ac:dyDescent="0.25">
      <c r="A90" s="1"/>
      <c r="B90" s="1"/>
      <c r="C90" s="39" t="s">
        <v>117</v>
      </c>
      <c r="D90" s="40"/>
      <c r="E90" s="40"/>
      <c r="F90" s="40"/>
      <c r="G90" s="40"/>
      <c r="H90" s="40"/>
      <c r="I90" s="41"/>
      <c r="J90" s="1"/>
      <c r="K90" s="4"/>
      <c r="L90" s="1"/>
      <c r="M90" s="1"/>
      <c r="N90" s="1"/>
      <c r="O90" s="1"/>
      <c r="P90" s="1"/>
      <c r="Q90" s="1"/>
      <c r="R90" s="1"/>
    </row>
    <row r="91" spans="1:20" ht="14.25" customHeight="1" x14ac:dyDescent="0.25">
      <c r="A91" s="1"/>
      <c r="B91" s="1"/>
      <c r="C91" s="40" t="s">
        <v>118</v>
      </c>
      <c r="D91" s="40"/>
      <c r="E91" s="40"/>
      <c r="F91" s="40"/>
      <c r="G91" s="40" t="s">
        <v>119</v>
      </c>
      <c r="H91" s="40"/>
      <c r="I91" s="42"/>
      <c r="J91" s="1"/>
      <c r="K91" s="4"/>
      <c r="L91" s="1"/>
      <c r="M91" s="1"/>
      <c r="N91" s="1"/>
      <c r="O91" s="1"/>
      <c r="P91" s="1"/>
      <c r="Q91" s="1"/>
      <c r="R91" s="1"/>
      <c r="S91" s="1"/>
      <c r="T91" s="1"/>
    </row>
    <row r="92" spans="1:20" ht="14.25" customHeight="1" x14ac:dyDescent="0.25">
      <c r="A92" s="1"/>
      <c r="B92" s="1"/>
      <c r="C92" s="40" t="s">
        <v>120</v>
      </c>
      <c r="D92" s="40"/>
      <c r="E92" s="40"/>
      <c r="F92" s="40"/>
      <c r="G92" s="40" t="s">
        <v>119</v>
      </c>
      <c r="H92" s="40"/>
      <c r="I92" s="41"/>
      <c r="J92" s="1"/>
      <c r="K92" s="4"/>
      <c r="L92" s="1"/>
      <c r="M92" s="1"/>
      <c r="N92" s="1"/>
      <c r="O92" s="1"/>
      <c r="P92" s="1"/>
      <c r="Q92" s="1"/>
      <c r="R92" s="1"/>
      <c r="S92" s="1"/>
      <c r="T92" s="1"/>
    </row>
    <row r="93" spans="1:20" ht="14.25" customHeight="1" x14ac:dyDescent="0.25">
      <c r="A93" s="1"/>
      <c r="B93" s="1"/>
      <c r="C93" s="40" t="s">
        <v>121</v>
      </c>
      <c r="D93" s="40"/>
      <c r="E93" s="40"/>
      <c r="F93" s="40"/>
      <c r="G93" s="40" t="s">
        <v>122</v>
      </c>
      <c r="H93" s="40"/>
      <c r="I93" s="1"/>
      <c r="J93" s="1"/>
      <c r="K93" s="4"/>
      <c r="L93" s="1"/>
      <c r="M93" s="1"/>
      <c r="N93" s="1"/>
      <c r="O93" s="1"/>
      <c r="P93" s="1"/>
      <c r="Q93" s="1"/>
      <c r="R93" s="1"/>
      <c r="S93" s="1"/>
      <c r="T93" s="1"/>
    </row>
    <row r="94" spans="1:20" ht="14.25" customHeight="1" x14ac:dyDescent="0.25">
      <c r="A94" s="1"/>
      <c r="B94" s="1"/>
      <c r="C94" s="40"/>
      <c r="D94" s="40"/>
      <c r="E94" s="40"/>
      <c r="F94" s="40"/>
      <c r="G94" s="40"/>
      <c r="H94" s="40"/>
      <c r="I94" s="1"/>
      <c r="J94" s="1"/>
      <c r="K94" s="4"/>
      <c r="L94" s="1"/>
      <c r="M94" s="1"/>
      <c r="N94" s="1"/>
      <c r="O94" s="1"/>
      <c r="P94" s="1"/>
      <c r="Q94" s="1"/>
      <c r="R94" s="1"/>
      <c r="S94" s="1"/>
      <c r="T94" s="1"/>
    </row>
    <row r="95" spans="1:20" ht="14.25" customHeight="1" x14ac:dyDescent="0.25">
      <c r="A95" s="1"/>
      <c r="B95" s="1"/>
      <c r="C95" s="39" t="s">
        <v>123</v>
      </c>
      <c r="D95" s="40"/>
      <c r="E95" s="40"/>
      <c r="F95" s="40"/>
      <c r="G95" s="40"/>
      <c r="H95" s="40"/>
      <c r="I95" s="1"/>
      <c r="J95" s="1"/>
      <c r="K95" s="4"/>
      <c r="L95" s="1"/>
      <c r="M95" s="1"/>
      <c r="N95" s="1"/>
      <c r="O95" s="1"/>
      <c r="P95" s="1"/>
      <c r="Q95" s="1"/>
      <c r="R95" s="1"/>
      <c r="S95" s="1"/>
      <c r="T95" s="1"/>
    </row>
    <row r="96" spans="1:20" ht="14.25" customHeight="1" x14ac:dyDescent="0.25">
      <c r="A96" s="1"/>
      <c r="B96" s="1"/>
      <c r="C96" s="40" t="s">
        <v>124</v>
      </c>
      <c r="D96" s="40"/>
      <c r="E96" s="40"/>
      <c r="F96" s="40"/>
      <c r="G96" s="40" t="s">
        <v>125</v>
      </c>
      <c r="H96" s="40"/>
      <c r="I96" s="1"/>
      <c r="J96" s="1"/>
      <c r="K96" s="4"/>
      <c r="L96" s="1"/>
      <c r="M96" s="1"/>
      <c r="N96" s="1"/>
      <c r="O96" s="1"/>
      <c r="P96" s="1"/>
      <c r="Q96" s="1"/>
      <c r="R96" s="1"/>
      <c r="S96" s="1"/>
      <c r="T96" s="1"/>
    </row>
    <row r="97" spans="1:20" ht="14.25" customHeight="1" x14ac:dyDescent="0.25">
      <c r="A97" s="1"/>
      <c r="B97" s="1"/>
      <c r="C97" s="40" t="s">
        <v>126</v>
      </c>
      <c r="D97" s="40"/>
      <c r="E97" s="40"/>
      <c r="F97" s="40"/>
      <c r="G97" s="40"/>
      <c r="H97" s="40"/>
      <c r="I97" s="1"/>
      <c r="J97" s="1"/>
      <c r="K97" s="4"/>
      <c r="L97" s="1"/>
      <c r="M97" s="1"/>
      <c r="N97" s="1"/>
      <c r="O97" s="1"/>
      <c r="P97" s="1"/>
      <c r="Q97" s="1"/>
      <c r="R97" s="1"/>
      <c r="S97" s="1"/>
      <c r="T97" s="1"/>
    </row>
    <row r="98" spans="1:20" ht="14.25" customHeight="1" x14ac:dyDescent="0.25">
      <c r="A98" s="1"/>
      <c r="B98" s="1"/>
      <c r="C98" s="40"/>
      <c r="D98" s="40"/>
      <c r="E98" s="40"/>
      <c r="F98" s="40"/>
      <c r="G98" s="40"/>
      <c r="H98" s="40"/>
      <c r="I98" s="1"/>
      <c r="J98" s="1"/>
      <c r="K98" s="4"/>
      <c r="L98" s="1"/>
      <c r="M98" s="1"/>
      <c r="N98" s="1"/>
      <c r="O98" s="1"/>
      <c r="P98" s="1"/>
      <c r="Q98" s="1"/>
      <c r="R98" s="1"/>
      <c r="S98" s="1"/>
      <c r="T98" s="1"/>
    </row>
    <row r="99" spans="1:20" ht="14.25" customHeight="1" x14ac:dyDescent="0.25">
      <c r="A99" s="1"/>
      <c r="B99" s="1"/>
      <c r="C99" s="39" t="s">
        <v>127</v>
      </c>
      <c r="D99" s="40"/>
      <c r="E99" s="40"/>
      <c r="F99" s="40"/>
      <c r="G99" s="40"/>
      <c r="H99" s="40"/>
      <c r="I99" s="1"/>
      <c r="J99" s="1"/>
      <c r="K99" s="4"/>
      <c r="L99" s="1"/>
      <c r="M99" s="1"/>
      <c r="N99" s="1"/>
      <c r="O99" s="1"/>
      <c r="P99" s="1"/>
      <c r="Q99" s="1"/>
      <c r="R99" s="1"/>
      <c r="S99" s="1"/>
      <c r="T99" s="1"/>
    </row>
    <row r="100" spans="1:20" ht="14.25" customHeight="1" x14ac:dyDescent="0.25">
      <c r="A100" s="1"/>
      <c r="B100" s="1"/>
      <c r="C100" s="40" t="s">
        <v>128</v>
      </c>
      <c r="D100" s="40"/>
      <c r="E100" s="40"/>
      <c r="F100" s="40"/>
      <c r="G100" s="40"/>
      <c r="H100" s="40"/>
      <c r="I100" s="1"/>
      <c r="J100" s="1"/>
      <c r="K100" s="4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4.25" customHeight="1" x14ac:dyDescent="0.25">
      <c r="A101" s="1"/>
      <c r="B101" s="1"/>
      <c r="C101" s="40" t="s">
        <v>129</v>
      </c>
      <c r="D101" s="40"/>
      <c r="E101" s="40"/>
      <c r="F101" s="40"/>
      <c r="G101" s="40" t="s">
        <v>130</v>
      </c>
      <c r="H101" s="1"/>
      <c r="I101" s="1"/>
      <c r="J101" s="1"/>
      <c r="K101" s="4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4.25" customHeight="1" x14ac:dyDescent="0.25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4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4.25" customHeight="1" x14ac:dyDescent="0.25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4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4.25" customHeight="1" x14ac:dyDescent="0.25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4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4.25" customHeight="1" x14ac:dyDescent="0.25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4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4.25" customHeight="1" x14ac:dyDescent="0.25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4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4.25" customHeight="1" x14ac:dyDescent="0.25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4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4.25" customHeight="1" x14ac:dyDescent="0.25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4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4.25" customHeight="1" x14ac:dyDescent="0.25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4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4.25" customHeight="1" x14ac:dyDescent="0.25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4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4.25" customHeight="1" x14ac:dyDescent="0.25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4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4.25" customHeight="1" x14ac:dyDescent="0.25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4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4.25" customHeight="1" x14ac:dyDescent="0.25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4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4.25" customHeight="1" x14ac:dyDescent="0.25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4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4.25" customHeight="1" x14ac:dyDescent="0.25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4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4.25" customHeight="1" x14ac:dyDescent="0.25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4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4.25" customHeight="1" x14ac:dyDescent="0.25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4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4.25" customHeight="1" x14ac:dyDescent="0.25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4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4.25" customHeight="1" x14ac:dyDescent="0.25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4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4.25" customHeight="1" x14ac:dyDescent="0.25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4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4.25" customHeight="1" x14ac:dyDescent="0.25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4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4.25" customHeight="1" x14ac:dyDescent="0.25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4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4.25" customHeight="1" x14ac:dyDescent="0.25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4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4.25" customHeight="1" x14ac:dyDescent="0.25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4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4.25" customHeight="1" x14ac:dyDescent="0.25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4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4.25" customHeight="1" x14ac:dyDescent="0.25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4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4.25" customHeight="1" x14ac:dyDescent="0.25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4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4.25" customHeight="1" x14ac:dyDescent="0.25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4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4.25" customHeight="1" x14ac:dyDescent="0.25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4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4.25" customHeight="1" x14ac:dyDescent="0.25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4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4.25" customHeight="1" x14ac:dyDescent="0.25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4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4.25" customHeight="1" x14ac:dyDescent="0.25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4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4.25" customHeight="1" x14ac:dyDescent="0.25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4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4.25" customHeight="1" x14ac:dyDescent="0.25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4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4.25" customHeight="1" x14ac:dyDescent="0.2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4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4.25" customHeight="1" x14ac:dyDescent="0.25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4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4.25" customHeight="1" x14ac:dyDescent="0.25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4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4.25" customHeight="1" x14ac:dyDescent="0.25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4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4.25" customHeight="1" x14ac:dyDescent="0.25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4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4.25" customHeight="1" x14ac:dyDescent="0.25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4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4.25" customHeight="1" x14ac:dyDescent="0.25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4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4.25" customHeight="1" x14ac:dyDescent="0.25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4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4.25" customHeight="1" x14ac:dyDescent="0.25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4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4.25" customHeight="1" x14ac:dyDescent="0.25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4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4.25" customHeight="1" x14ac:dyDescent="0.2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4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4.25" customHeight="1" x14ac:dyDescent="0.25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4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4.25" customHeight="1" x14ac:dyDescent="0.25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4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4.25" customHeight="1" x14ac:dyDescent="0.25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4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4.25" customHeight="1" x14ac:dyDescent="0.25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4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4.25" customHeight="1" x14ac:dyDescent="0.25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4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4.25" customHeight="1" x14ac:dyDescent="0.25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4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4.25" customHeight="1" x14ac:dyDescent="0.25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4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4.25" customHeight="1" x14ac:dyDescent="0.25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4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4.25" customHeight="1" x14ac:dyDescent="0.25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4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4.25" customHeight="1" x14ac:dyDescent="0.2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4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4.25" customHeight="1" x14ac:dyDescent="0.25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4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4.25" customHeight="1" x14ac:dyDescent="0.25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4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4.25" customHeight="1" x14ac:dyDescent="0.25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4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4.25" customHeight="1" x14ac:dyDescent="0.25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4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4.25" customHeight="1" x14ac:dyDescent="0.25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4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4.25" customHeight="1" x14ac:dyDescent="0.25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4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4.25" customHeight="1" x14ac:dyDescent="0.25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4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4.25" customHeight="1" x14ac:dyDescent="0.25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4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4.25" customHeight="1" x14ac:dyDescent="0.25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4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4.25" customHeight="1" x14ac:dyDescent="0.2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4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4.25" customHeight="1" x14ac:dyDescent="0.25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4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4.25" customHeight="1" x14ac:dyDescent="0.25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4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4.25" customHeight="1" x14ac:dyDescent="0.25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4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4.25" customHeight="1" x14ac:dyDescent="0.25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4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4.25" customHeight="1" x14ac:dyDescent="0.25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4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4.25" customHeight="1" x14ac:dyDescent="0.25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4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4.25" customHeight="1" x14ac:dyDescent="0.25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4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4.25" customHeight="1" x14ac:dyDescent="0.25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4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4.25" customHeight="1" x14ac:dyDescent="0.25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4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4.25" customHeight="1" x14ac:dyDescent="0.2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4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4.25" customHeight="1" x14ac:dyDescent="0.25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4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4.25" customHeight="1" x14ac:dyDescent="0.25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4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4.25" customHeight="1" x14ac:dyDescent="0.25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4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4.25" customHeight="1" x14ac:dyDescent="0.25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4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4.25" customHeight="1" x14ac:dyDescent="0.25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4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4.25" customHeight="1" x14ac:dyDescent="0.25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4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4.25" customHeight="1" x14ac:dyDescent="0.25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4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4.25" customHeight="1" x14ac:dyDescent="0.25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4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4.25" customHeight="1" x14ac:dyDescent="0.25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4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4.25" customHeight="1" x14ac:dyDescent="0.2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4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4.25" customHeight="1" x14ac:dyDescent="0.25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4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4.25" customHeight="1" x14ac:dyDescent="0.25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4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4.25" customHeight="1" x14ac:dyDescent="0.25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4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4.25" customHeight="1" x14ac:dyDescent="0.25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4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4.25" customHeight="1" x14ac:dyDescent="0.25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4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4.25" customHeight="1" x14ac:dyDescent="0.25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4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4.25" customHeight="1" x14ac:dyDescent="0.25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4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4.25" customHeight="1" x14ac:dyDescent="0.25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4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4.25" customHeight="1" x14ac:dyDescent="0.25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4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4.25" customHeight="1" x14ac:dyDescent="0.2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4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4.25" customHeight="1" x14ac:dyDescent="0.25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4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4.25" customHeight="1" x14ac:dyDescent="0.25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4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4.25" customHeight="1" x14ac:dyDescent="0.25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4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4.25" customHeight="1" x14ac:dyDescent="0.25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4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4.25" customHeight="1" x14ac:dyDescent="0.25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4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4.25" customHeight="1" x14ac:dyDescent="0.25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4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4.25" customHeight="1" x14ac:dyDescent="0.25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4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4.25" customHeight="1" x14ac:dyDescent="0.25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4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4.25" customHeight="1" x14ac:dyDescent="0.25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4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4.25" customHeight="1" x14ac:dyDescent="0.2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4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4.25" customHeight="1" x14ac:dyDescent="0.25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4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4.25" customHeight="1" x14ac:dyDescent="0.25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4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4.25" customHeight="1" x14ac:dyDescent="0.25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4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4.25" customHeight="1" x14ac:dyDescent="0.25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4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4.25" customHeight="1" x14ac:dyDescent="0.25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4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4.25" customHeight="1" x14ac:dyDescent="0.25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4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4.25" customHeight="1" x14ac:dyDescent="0.25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4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4.25" customHeight="1" x14ac:dyDescent="0.25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4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4.25" customHeight="1" x14ac:dyDescent="0.25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4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4.25" customHeight="1" x14ac:dyDescent="0.2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4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4.25" customHeight="1" x14ac:dyDescent="0.25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4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4.25" customHeight="1" x14ac:dyDescent="0.25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4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4.25" customHeight="1" x14ac:dyDescent="0.25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4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4.25" customHeight="1" x14ac:dyDescent="0.25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4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4.25" customHeight="1" x14ac:dyDescent="0.25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4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4.25" customHeight="1" x14ac:dyDescent="0.25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4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4.25" customHeight="1" x14ac:dyDescent="0.25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4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4.25" customHeight="1" x14ac:dyDescent="0.25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4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4.25" customHeight="1" x14ac:dyDescent="0.25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4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4.25" customHeight="1" x14ac:dyDescent="0.2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4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4.25" customHeight="1" x14ac:dyDescent="0.25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4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4.25" customHeight="1" x14ac:dyDescent="0.25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4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4.25" customHeight="1" x14ac:dyDescent="0.25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4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4.25" customHeight="1" x14ac:dyDescent="0.25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4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4.25" customHeight="1" x14ac:dyDescent="0.25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4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4.25" customHeight="1" x14ac:dyDescent="0.25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4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4.25" customHeight="1" x14ac:dyDescent="0.25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4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4.25" customHeight="1" x14ac:dyDescent="0.25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4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4.25" customHeight="1" x14ac:dyDescent="0.25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4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4.25" customHeight="1" x14ac:dyDescent="0.2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4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4.25" customHeight="1" x14ac:dyDescent="0.25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4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4.25" customHeight="1" x14ac:dyDescent="0.25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4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4.25" customHeight="1" x14ac:dyDescent="0.25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4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4.25" customHeight="1" x14ac:dyDescent="0.25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4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4.25" customHeight="1" x14ac:dyDescent="0.25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4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4.25" customHeight="1" x14ac:dyDescent="0.25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4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4.25" customHeight="1" x14ac:dyDescent="0.25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4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4.25" customHeight="1" x14ac:dyDescent="0.25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4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4.25" customHeight="1" x14ac:dyDescent="0.25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4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4.25" customHeight="1" x14ac:dyDescent="0.2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4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4.25" customHeight="1" x14ac:dyDescent="0.25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4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4.25" customHeight="1" x14ac:dyDescent="0.25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4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4.25" customHeight="1" x14ac:dyDescent="0.25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4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4.25" customHeight="1" x14ac:dyDescent="0.25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4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4.25" customHeight="1" x14ac:dyDescent="0.25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4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4.25" customHeight="1" x14ac:dyDescent="0.25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4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4.25" customHeight="1" x14ac:dyDescent="0.25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4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4.25" customHeight="1" x14ac:dyDescent="0.25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4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4.25" customHeight="1" x14ac:dyDescent="0.25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4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4.25" customHeight="1" x14ac:dyDescent="0.2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4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4.25" customHeight="1" x14ac:dyDescent="0.25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4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4.25" customHeight="1" x14ac:dyDescent="0.25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4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4.25" customHeight="1" x14ac:dyDescent="0.25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4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4.25" customHeight="1" x14ac:dyDescent="0.25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4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4.25" customHeight="1" x14ac:dyDescent="0.25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4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4.25" customHeight="1" x14ac:dyDescent="0.25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4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4.25" customHeight="1" x14ac:dyDescent="0.25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4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4.25" customHeight="1" x14ac:dyDescent="0.25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4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4.25" customHeight="1" x14ac:dyDescent="0.25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4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4.25" customHeight="1" x14ac:dyDescent="0.2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4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4.25" customHeight="1" x14ac:dyDescent="0.25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4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4.25" customHeight="1" x14ac:dyDescent="0.25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4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4.25" customHeight="1" x14ac:dyDescent="0.25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4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4.25" customHeight="1" x14ac:dyDescent="0.25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4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4.25" customHeight="1" x14ac:dyDescent="0.25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4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4.25" customHeight="1" x14ac:dyDescent="0.25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4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4.25" customHeight="1" x14ac:dyDescent="0.25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4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4.25" customHeight="1" x14ac:dyDescent="0.25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4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4.25" customHeight="1" x14ac:dyDescent="0.25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4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4.25" customHeight="1" x14ac:dyDescent="0.2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4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4.25" customHeight="1" x14ac:dyDescent="0.25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4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4.25" customHeight="1" x14ac:dyDescent="0.25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4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4.25" customHeight="1" x14ac:dyDescent="0.25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4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4.25" customHeight="1" x14ac:dyDescent="0.25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4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4.25" customHeight="1" x14ac:dyDescent="0.25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4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4.25" customHeight="1" x14ac:dyDescent="0.25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4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4.25" customHeight="1" x14ac:dyDescent="0.25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4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4.25" customHeight="1" x14ac:dyDescent="0.25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4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4.25" customHeight="1" x14ac:dyDescent="0.25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4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4.25" customHeight="1" x14ac:dyDescent="0.2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4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4.25" customHeight="1" x14ac:dyDescent="0.25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4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4.25" customHeight="1" x14ac:dyDescent="0.25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4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4.25" customHeight="1" x14ac:dyDescent="0.25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4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4.25" customHeight="1" x14ac:dyDescent="0.25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4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4.25" customHeight="1" x14ac:dyDescent="0.25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4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4.25" customHeight="1" x14ac:dyDescent="0.25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4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4.25" customHeight="1" x14ac:dyDescent="0.25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4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4.25" customHeight="1" x14ac:dyDescent="0.25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4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4.25" customHeight="1" x14ac:dyDescent="0.25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4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4.25" customHeight="1" x14ac:dyDescent="0.2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4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4.25" customHeight="1" x14ac:dyDescent="0.25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4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4.25" customHeight="1" x14ac:dyDescent="0.25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4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4.25" customHeight="1" x14ac:dyDescent="0.25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4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4.25" customHeight="1" x14ac:dyDescent="0.25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4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4.25" customHeight="1" x14ac:dyDescent="0.25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4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4.25" customHeight="1" x14ac:dyDescent="0.25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4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4.25" customHeight="1" x14ac:dyDescent="0.25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4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4.25" customHeight="1" x14ac:dyDescent="0.25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4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4.25" customHeight="1" x14ac:dyDescent="0.25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4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4.25" customHeight="1" x14ac:dyDescent="0.2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4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4.25" customHeight="1" x14ac:dyDescent="0.25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4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4.25" customHeight="1" x14ac:dyDescent="0.25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4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4.25" customHeight="1" x14ac:dyDescent="0.25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4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4.25" customHeight="1" x14ac:dyDescent="0.25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4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4.25" customHeight="1" x14ac:dyDescent="0.25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4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4.25" customHeight="1" x14ac:dyDescent="0.25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4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4.25" customHeight="1" x14ac:dyDescent="0.25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4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4.25" customHeight="1" x14ac:dyDescent="0.25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4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4.25" customHeight="1" x14ac:dyDescent="0.25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4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4.25" customHeight="1" x14ac:dyDescent="0.2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4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4.25" customHeight="1" x14ac:dyDescent="0.25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4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4.25" customHeight="1" x14ac:dyDescent="0.25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4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4.25" customHeight="1" x14ac:dyDescent="0.25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4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4.25" customHeight="1" x14ac:dyDescent="0.25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4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4.25" customHeight="1" x14ac:dyDescent="0.25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4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4.25" customHeight="1" x14ac:dyDescent="0.25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4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4.25" customHeight="1" x14ac:dyDescent="0.25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4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4.25" customHeight="1" x14ac:dyDescent="0.25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4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4.25" customHeight="1" x14ac:dyDescent="0.25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4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4.25" customHeight="1" x14ac:dyDescent="0.2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4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4.25" customHeight="1" x14ac:dyDescent="0.25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4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4.25" customHeight="1" x14ac:dyDescent="0.25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4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4.25" customHeight="1" x14ac:dyDescent="0.25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4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4.25" customHeight="1" x14ac:dyDescent="0.25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4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4.25" customHeight="1" x14ac:dyDescent="0.25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4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4.25" customHeight="1" x14ac:dyDescent="0.25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4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4.25" customHeight="1" x14ac:dyDescent="0.25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4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4.25" customHeight="1" x14ac:dyDescent="0.25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4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4.25" customHeight="1" x14ac:dyDescent="0.25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4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4.25" customHeight="1" x14ac:dyDescent="0.2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4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4.25" customHeight="1" x14ac:dyDescent="0.25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4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4.25" customHeight="1" x14ac:dyDescent="0.25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4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4.25" customHeight="1" x14ac:dyDescent="0.25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4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4.25" customHeight="1" x14ac:dyDescent="0.25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4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4.25" customHeight="1" x14ac:dyDescent="0.25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4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4.25" customHeight="1" x14ac:dyDescent="0.25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4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4.25" customHeight="1" x14ac:dyDescent="0.25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4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4.25" customHeight="1" x14ac:dyDescent="0.25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4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4.25" customHeight="1" x14ac:dyDescent="0.25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4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4.25" customHeight="1" x14ac:dyDescent="0.2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4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4.25" customHeight="1" x14ac:dyDescent="0.25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4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4.25" customHeight="1" x14ac:dyDescent="0.25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4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4.25" customHeight="1" x14ac:dyDescent="0.25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4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4.25" customHeight="1" x14ac:dyDescent="0.25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4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4.25" customHeight="1" x14ac:dyDescent="0.25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4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4.25" customHeight="1" x14ac:dyDescent="0.25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4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4.25" customHeight="1" x14ac:dyDescent="0.25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4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4.25" customHeight="1" x14ac:dyDescent="0.25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4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4.25" customHeight="1" x14ac:dyDescent="0.25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4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4.25" customHeight="1" x14ac:dyDescent="0.2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4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4.25" customHeight="1" x14ac:dyDescent="0.25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4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4.25" customHeight="1" x14ac:dyDescent="0.25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4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4.25" customHeight="1" x14ac:dyDescent="0.25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4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4.25" customHeight="1" x14ac:dyDescent="0.25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4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4.25" customHeight="1" x14ac:dyDescent="0.25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4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4.25" customHeight="1" x14ac:dyDescent="0.25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4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4.25" customHeight="1" x14ac:dyDescent="0.25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4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4.25" customHeight="1" x14ac:dyDescent="0.25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4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4.25" customHeight="1" x14ac:dyDescent="0.25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4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4.25" customHeight="1" x14ac:dyDescent="0.2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4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4.25" customHeight="1" x14ac:dyDescent="0.25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4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4.25" customHeight="1" x14ac:dyDescent="0.25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4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4.25" customHeight="1" x14ac:dyDescent="0.25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4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4.25" customHeight="1" x14ac:dyDescent="0.25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4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4.25" customHeight="1" x14ac:dyDescent="0.25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4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4.25" customHeight="1" x14ac:dyDescent="0.25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4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4.25" customHeight="1" x14ac:dyDescent="0.25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4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4.25" customHeight="1" x14ac:dyDescent="0.25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4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4.25" customHeight="1" x14ac:dyDescent="0.25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4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4.25" customHeight="1" x14ac:dyDescent="0.2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4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4.25" customHeight="1" x14ac:dyDescent="0.25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4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4.25" customHeight="1" x14ac:dyDescent="0.25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4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4.25" customHeight="1" x14ac:dyDescent="0.25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4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4.25" customHeight="1" x14ac:dyDescent="0.25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4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4.25" customHeight="1" x14ac:dyDescent="0.25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4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4.25" customHeight="1" x14ac:dyDescent="0.25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4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4.25" customHeight="1" x14ac:dyDescent="0.25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4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4.25" customHeight="1" x14ac:dyDescent="0.25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4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4.25" customHeight="1" x14ac:dyDescent="0.25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4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4.25" customHeight="1" x14ac:dyDescent="0.2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4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4.25" customHeight="1" x14ac:dyDescent="0.25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4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4.25" customHeight="1" x14ac:dyDescent="0.25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4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4.25" customHeight="1" x14ac:dyDescent="0.25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4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4.25" customHeight="1" x14ac:dyDescent="0.25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4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4.25" customHeight="1" x14ac:dyDescent="0.25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4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4.25" customHeight="1" x14ac:dyDescent="0.25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4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4.25" customHeight="1" x14ac:dyDescent="0.25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4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4.25" customHeight="1" x14ac:dyDescent="0.25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4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4.25" customHeight="1" x14ac:dyDescent="0.25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4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4.25" customHeight="1" x14ac:dyDescent="0.2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4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4.25" customHeight="1" x14ac:dyDescent="0.25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4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4.25" customHeight="1" x14ac:dyDescent="0.25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4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4.25" customHeight="1" x14ac:dyDescent="0.25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4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4.25" customHeight="1" x14ac:dyDescent="0.25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4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4.25" customHeight="1" x14ac:dyDescent="0.25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4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4.25" customHeight="1" x14ac:dyDescent="0.25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4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4.25" customHeight="1" x14ac:dyDescent="0.25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4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4.25" customHeight="1" x14ac:dyDescent="0.25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4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4.25" customHeight="1" x14ac:dyDescent="0.25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4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4.25" customHeight="1" x14ac:dyDescent="0.2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4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4.25" customHeight="1" x14ac:dyDescent="0.25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4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4.25" customHeight="1" x14ac:dyDescent="0.25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4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4.25" customHeight="1" x14ac:dyDescent="0.25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4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4.25" customHeight="1" x14ac:dyDescent="0.25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4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4.25" customHeight="1" x14ac:dyDescent="0.25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4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4.25" customHeight="1" x14ac:dyDescent="0.25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4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4.25" customHeight="1" x14ac:dyDescent="0.25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4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4.25" customHeight="1" x14ac:dyDescent="0.25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4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4.25" customHeight="1" x14ac:dyDescent="0.25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4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4.25" customHeight="1" x14ac:dyDescent="0.2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4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4.25" customHeight="1" x14ac:dyDescent="0.25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4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4.25" customHeight="1" x14ac:dyDescent="0.25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4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4.25" customHeight="1" x14ac:dyDescent="0.25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4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4.25" customHeight="1" x14ac:dyDescent="0.25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4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4.25" customHeight="1" x14ac:dyDescent="0.25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4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4.25" customHeight="1" x14ac:dyDescent="0.25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4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4.25" customHeight="1" x14ac:dyDescent="0.25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4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4.25" customHeight="1" x14ac:dyDescent="0.25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4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4.25" customHeight="1" x14ac:dyDescent="0.25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4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4.25" customHeight="1" x14ac:dyDescent="0.2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4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4.25" customHeight="1" x14ac:dyDescent="0.25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4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4.25" customHeight="1" x14ac:dyDescent="0.25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4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4.25" customHeight="1" x14ac:dyDescent="0.25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4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4.25" customHeight="1" x14ac:dyDescent="0.25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4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4.25" customHeight="1" x14ac:dyDescent="0.25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4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4.25" customHeight="1" x14ac:dyDescent="0.25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4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4.25" customHeight="1" x14ac:dyDescent="0.25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4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4.25" customHeight="1" x14ac:dyDescent="0.25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4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4.25" customHeight="1" x14ac:dyDescent="0.25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4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4.25" customHeight="1" x14ac:dyDescent="0.2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4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4.25" customHeight="1" x14ac:dyDescent="0.25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4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4.25" customHeight="1" x14ac:dyDescent="0.25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4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4.25" customHeight="1" x14ac:dyDescent="0.25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4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4.25" customHeight="1" x14ac:dyDescent="0.25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4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4.25" customHeight="1" x14ac:dyDescent="0.25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4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4.25" customHeight="1" x14ac:dyDescent="0.25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4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4.25" customHeight="1" x14ac:dyDescent="0.25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4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4.25" customHeight="1" x14ac:dyDescent="0.25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4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4.25" customHeight="1" x14ac:dyDescent="0.25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4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4.25" customHeight="1" x14ac:dyDescent="0.2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4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4.25" customHeight="1" x14ac:dyDescent="0.25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4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4.25" customHeight="1" x14ac:dyDescent="0.25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4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4.25" customHeight="1" x14ac:dyDescent="0.25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4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4.25" customHeight="1" x14ac:dyDescent="0.25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4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4.25" customHeight="1" x14ac:dyDescent="0.25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4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4.25" customHeight="1" x14ac:dyDescent="0.25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4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4.25" customHeight="1" x14ac:dyDescent="0.25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4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4.25" customHeight="1" x14ac:dyDescent="0.25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4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4.25" customHeight="1" x14ac:dyDescent="0.25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4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4.25" customHeight="1" x14ac:dyDescent="0.2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4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4.25" customHeight="1" x14ac:dyDescent="0.25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4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4.25" customHeight="1" x14ac:dyDescent="0.25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4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4.25" customHeight="1" x14ac:dyDescent="0.25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4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4.25" customHeight="1" x14ac:dyDescent="0.25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4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4.25" customHeight="1" x14ac:dyDescent="0.25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4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4.25" customHeight="1" x14ac:dyDescent="0.25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4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4.25" customHeight="1" x14ac:dyDescent="0.25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4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4.25" customHeight="1" x14ac:dyDescent="0.25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4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4.25" customHeight="1" x14ac:dyDescent="0.25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4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4.25" customHeight="1" x14ac:dyDescent="0.2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4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4.25" customHeight="1" x14ac:dyDescent="0.25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4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4.25" customHeight="1" x14ac:dyDescent="0.25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4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4.25" customHeight="1" x14ac:dyDescent="0.25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4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4.25" customHeight="1" x14ac:dyDescent="0.25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4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4.25" customHeight="1" x14ac:dyDescent="0.25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4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4.25" customHeight="1" x14ac:dyDescent="0.25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4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4.25" customHeight="1" x14ac:dyDescent="0.25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4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4.25" customHeight="1" x14ac:dyDescent="0.25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4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4.25" customHeight="1" x14ac:dyDescent="0.25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4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4.25" customHeight="1" x14ac:dyDescent="0.2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4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4.25" customHeight="1" x14ac:dyDescent="0.25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4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4.25" customHeight="1" x14ac:dyDescent="0.25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4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4.25" customHeight="1" x14ac:dyDescent="0.25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4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4.25" customHeight="1" x14ac:dyDescent="0.25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4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4.25" customHeight="1" x14ac:dyDescent="0.25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4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4.25" customHeight="1" x14ac:dyDescent="0.25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4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4.25" customHeight="1" x14ac:dyDescent="0.25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4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4.25" customHeight="1" x14ac:dyDescent="0.25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4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4.25" customHeight="1" x14ac:dyDescent="0.25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4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4.25" customHeight="1" x14ac:dyDescent="0.2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4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4.25" customHeight="1" x14ac:dyDescent="0.25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4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4.25" customHeight="1" x14ac:dyDescent="0.25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4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4.25" customHeight="1" x14ac:dyDescent="0.25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4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4.25" customHeight="1" x14ac:dyDescent="0.25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4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4.25" customHeight="1" x14ac:dyDescent="0.25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4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4.25" customHeight="1" x14ac:dyDescent="0.25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4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4.25" customHeight="1" x14ac:dyDescent="0.25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4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4.25" customHeight="1" x14ac:dyDescent="0.25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4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4.25" customHeight="1" x14ac:dyDescent="0.25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4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4.25" customHeight="1" x14ac:dyDescent="0.2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4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4.25" customHeight="1" x14ac:dyDescent="0.25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4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4.25" customHeight="1" x14ac:dyDescent="0.25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4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4.25" customHeight="1" x14ac:dyDescent="0.25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4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4.25" customHeight="1" x14ac:dyDescent="0.25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4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4.25" customHeight="1" x14ac:dyDescent="0.25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4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4.25" customHeight="1" x14ac:dyDescent="0.25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4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4.25" customHeight="1" x14ac:dyDescent="0.25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4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4.25" customHeight="1" x14ac:dyDescent="0.25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4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4.25" customHeight="1" x14ac:dyDescent="0.25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4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4.25" customHeight="1" x14ac:dyDescent="0.2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4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4.25" customHeight="1" x14ac:dyDescent="0.25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4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4.25" customHeight="1" x14ac:dyDescent="0.25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4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4.25" customHeight="1" x14ac:dyDescent="0.25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4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4.25" customHeight="1" x14ac:dyDescent="0.25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4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4.25" customHeight="1" x14ac:dyDescent="0.25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4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4.25" customHeight="1" x14ac:dyDescent="0.25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4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4.25" customHeight="1" x14ac:dyDescent="0.25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4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4.25" customHeight="1" x14ac:dyDescent="0.25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4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4.25" customHeight="1" x14ac:dyDescent="0.25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4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4.25" customHeight="1" x14ac:dyDescent="0.2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4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4.25" customHeight="1" x14ac:dyDescent="0.25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4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4.25" customHeight="1" x14ac:dyDescent="0.25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4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4.25" customHeight="1" x14ac:dyDescent="0.25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4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4.25" customHeight="1" x14ac:dyDescent="0.25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4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4.25" customHeight="1" x14ac:dyDescent="0.25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4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4.25" customHeight="1" x14ac:dyDescent="0.25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4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4.25" customHeight="1" x14ac:dyDescent="0.25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4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4.25" customHeight="1" x14ac:dyDescent="0.25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4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4.25" customHeight="1" x14ac:dyDescent="0.25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4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4.25" customHeight="1" x14ac:dyDescent="0.2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4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4.25" customHeight="1" x14ac:dyDescent="0.25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4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4.25" customHeight="1" x14ac:dyDescent="0.25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4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4.25" customHeight="1" x14ac:dyDescent="0.25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4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4.25" customHeight="1" x14ac:dyDescent="0.25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4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4.25" customHeight="1" x14ac:dyDescent="0.25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4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4.25" customHeight="1" x14ac:dyDescent="0.25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4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4.25" customHeight="1" x14ac:dyDescent="0.25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4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4.25" customHeight="1" x14ac:dyDescent="0.25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4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4.25" customHeight="1" x14ac:dyDescent="0.25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4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4.25" customHeight="1" x14ac:dyDescent="0.2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4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4.25" customHeight="1" x14ac:dyDescent="0.25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4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4.25" customHeight="1" x14ac:dyDescent="0.25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4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4.25" customHeight="1" x14ac:dyDescent="0.25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4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4.25" customHeight="1" x14ac:dyDescent="0.25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4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4.25" customHeight="1" x14ac:dyDescent="0.25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4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4.25" customHeight="1" x14ac:dyDescent="0.25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4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4.25" customHeight="1" x14ac:dyDescent="0.25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4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4.25" customHeight="1" x14ac:dyDescent="0.25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4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4.25" customHeight="1" x14ac:dyDescent="0.25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4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4.25" customHeight="1" x14ac:dyDescent="0.2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4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4.25" customHeight="1" x14ac:dyDescent="0.25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4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4.25" customHeight="1" x14ac:dyDescent="0.25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4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4.25" customHeight="1" x14ac:dyDescent="0.25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4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4.25" customHeight="1" x14ac:dyDescent="0.25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4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4.25" customHeight="1" x14ac:dyDescent="0.25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4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4.25" customHeight="1" x14ac:dyDescent="0.25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4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4.25" customHeight="1" x14ac:dyDescent="0.25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4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4.25" customHeight="1" x14ac:dyDescent="0.25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4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4.25" customHeight="1" x14ac:dyDescent="0.25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4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4.25" customHeight="1" x14ac:dyDescent="0.2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4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4.25" customHeight="1" x14ac:dyDescent="0.25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4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4.25" customHeight="1" x14ac:dyDescent="0.25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4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4.25" customHeight="1" x14ac:dyDescent="0.25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4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4.25" customHeight="1" x14ac:dyDescent="0.25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4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4.25" customHeight="1" x14ac:dyDescent="0.25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4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4.25" customHeight="1" x14ac:dyDescent="0.25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4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4.25" customHeight="1" x14ac:dyDescent="0.25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4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4.25" customHeight="1" x14ac:dyDescent="0.25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4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4.25" customHeight="1" x14ac:dyDescent="0.25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4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4.25" customHeight="1" x14ac:dyDescent="0.2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4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4.25" customHeight="1" x14ac:dyDescent="0.25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4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4.25" customHeight="1" x14ac:dyDescent="0.25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4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4.25" customHeight="1" x14ac:dyDescent="0.25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4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4.25" customHeight="1" x14ac:dyDescent="0.25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4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4.25" customHeight="1" x14ac:dyDescent="0.25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4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4.25" customHeight="1" x14ac:dyDescent="0.25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4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4.25" customHeight="1" x14ac:dyDescent="0.25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4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4.25" customHeight="1" x14ac:dyDescent="0.25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4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4.25" customHeight="1" x14ac:dyDescent="0.25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4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4.25" customHeight="1" x14ac:dyDescent="0.2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4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4.25" customHeight="1" x14ac:dyDescent="0.25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4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4.25" customHeight="1" x14ac:dyDescent="0.25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4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4.25" customHeight="1" x14ac:dyDescent="0.25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4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4.25" customHeight="1" x14ac:dyDescent="0.25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4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4.25" customHeight="1" x14ac:dyDescent="0.25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4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4.25" customHeight="1" x14ac:dyDescent="0.25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4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4.25" customHeight="1" x14ac:dyDescent="0.25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4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4.25" customHeight="1" x14ac:dyDescent="0.25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4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4.25" customHeight="1" x14ac:dyDescent="0.25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4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4.25" customHeight="1" x14ac:dyDescent="0.2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4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4.25" customHeight="1" x14ac:dyDescent="0.25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4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4.25" customHeight="1" x14ac:dyDescent="0.25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4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4.25" customHeight="1" x14ac:dyDescent="0.25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4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4.25" customHeight="1" x14ac:dyDescent="0.25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4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4.25" customHeight="1" x14ac:dyDescent="0.25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4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4.25" customHeight="1" x14ac:dyDescent="0.25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4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4.25" customHeight="1" x14ac:dyDescent="0.25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4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4.25" customHeight="1" x14ac:dyDescent="0.25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4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4.25" customHeight="1" x14ac:dyDescent="0.25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4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4.25" customHeight="1" x14ac:dyDescent="0.2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4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4.25" customHeight="1" x14ac:dyDescent="0.25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4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4.25" customHeight="1" x14ac:dyDescent="0.25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4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4.25" customHeight="1" x14ac:dyDescent="0.25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4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4.25" customHeight="1" x14ac:dyDescent="0.25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4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4.25" customHeight="1" x14ac:dyDescent="0.25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4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4.25" customHeight="1" x14ac:dyDescent="0.25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4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4.25" customHeight="1" x14ac:dyDescent="0.25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4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4.25" customHeight="1" x14ac:dyDescent="0.25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4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4.25" customHeight="1" x14ac:dyDescent="0.25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4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4.25" customHeight="1" x14ac:dyDescent="0.2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4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4.25" customHeight="1" x14ac:dyDescent="0.25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4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4.25" customHeight="1" x14ac:dyDescent="0.25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4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4.25" customHeight="1" x14ac:dyDescent="0.25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4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4.25" customHeight="1" x14ac:dyDescent="0.25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4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4.25" customHeight="1" x14ac:dyDescent="0.25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4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4.25" customHeight="1" x14ac:dyDescent="0.25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4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4.25" customHeight="1" x14ac:dyDescent="0.25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4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4.25" customHeight="1" x14ac:dyDescent="0.25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4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4.25" customHeight="1" x14ac:dyDescent="0.25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4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4.25" customHeight="1" x14ac:dyDescent="0.2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4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4.25" customHeight="1" x14ac:dyDescent="0.25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4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4.25" customHeight="1" x14ac:dyDescent="0.25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4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4.25" customHeight="1" x14ac:dyDescent="0.25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4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4.25" customHeight="1" x14ac:dyDescent="0.25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4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4.25" customHeight="1" x14ac:dyDescent="0.25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4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4.25" customHeight="1" x14ac:dyDescent="0.25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4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4.25" customHeight="1" x14ac:dyDescent="0.25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4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4.25" customHeight="1" x14ac:dyDescent="0.25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4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4.25" customHeight="1" x14ac:dyDescent="0.25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4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4.25" customHeight="1" x14ac:dyDescent="0.2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4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4.25" customHeight="1" x14ac:dyDescent="0.25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4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4.25" customHeight="1" x14ac:dyDescent="0.25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4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4.25" customHeight="1" x14ac:dyDescent="0.25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4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4.25" customHeight="1" x14ac:dyDescent="0.25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4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4.25" customHeight="1" x14ac:dyDescent="0.25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4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4.25" customHeight="1" x14ac:dyDescent="0.25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4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4.25" customHeight="1" x14ac:dyDescent="0.25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4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4.25" customHeight="1" x14ac:dyDescent="0.25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4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4.25" customHeight="1" x14ac:dyDescent="0.25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4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4.25" customHeight="1" x14ac:dyDescent="0.2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4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4.25" customHeight="1" x14ac:dyDescent="0.25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4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4.25" customHeight="1" x14ac:dyDescent="0.25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4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4.25" customHeight="1" x14ac:dyDescent="0.25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4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4.25" customHeight="1" x14ac:dyDescent="0.25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4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4.25" customHeight="1" x14ac:dyDescent="0.25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4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4.25" customHeight="1" x14ac:dyDescent="0.25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4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4.25" customHeight="1" x14ac:dyDescent="0.25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4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4.25" customHeight="1" x14ac:dyDescent="0.25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4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4.25" customHeight="1" x14ac:dyDescent="0.25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4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4.25" customHeight="1" x14ac:dyDescent="0.2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4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4.25" customHeight="1" x14ac:dyDescent="0.25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4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4.25" customHeight="1" x14ac:dyDescent="0.25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4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4.25" customHeight="1" x14ac:dyDescent="0.25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4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4.25" customHeight="1" x14ac:dyDescent="0.25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4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4.25" customHeight="1" x14ac:dyDescent="0.25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4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4.25" customHeight="1" x14ac:dyDescent="0.25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4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4.25" customHeight="1" x14ac:dyDescent="0.25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4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4.25" customHeight="1" x14ac:dyDescent="0.25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4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4.25" customHeight="1" x14ac:dyDescent="0.25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4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4.25" customHeight="1" x14ac:dyDescent="0.2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4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4.25" customHeight="1" x14ac:dyDescent="0.25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4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4.25" customHeight="1" x14ac:dyDescent="0.25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4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4.25" customHeight="1" x14ac:dyDescent="0.25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4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4.25" customHeight="1" x14ac:dyDescent="0.25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4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4.25" customHeight="1" x14ac:dyDescent="0.25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4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4.25" customHeight="1" x14ac:dyDescent="0.25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4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4.25" customHeight="1" x14ac:dyDescent="0.25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4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4.25" customHeight="1" x14ac:dyDescent="0.25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4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4.25" customHeight="1" x14ac:dyDescent="0.25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4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4.25" customHeight="1" x14ac:dyDescent="0.2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4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4.25" customHeight="1" x14ac:dyDescent="0.25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4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4.25" customHeight="1" x14ac:dyDescent="0.25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4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4.25" customHeight="1" x14ac:dyDescent="0.25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4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4.25" customHeight="1" x14ac:dyDescent="0.25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4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4.25" customHeight="1" x14ac:dyDescent="0.25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4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4.25" customHeight="1" x14ac:dyDescent="0.25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4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4.25" customHeight="1" x14ac:dyDescent="0.25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4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4.25" customHeight="1" x14ac:dyDescent="0.25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4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4.25" customHeight="1" x14ac:dyDescent="0.25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4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4.25" customHeight="1" x14ac:dyDescent="0.2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4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4.25" customHeight="1" x14ac:dyDescent="0.25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4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4.25" customHeight="1" x14ac:dyDescent="0.25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4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4.25" customHeight="1" x14ac:dyDescent="0.25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4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4.25" customHeight="1" x14ac:dyDescent="0.25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4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4.25" customHeight="1" x14ac:dyDescent="0.25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4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4.25" customHeight="1" x14ac:dyDescent="0.25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4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4.25" customHeight="1" x14ac:dyDescent="0.25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4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4.25" customHeight="1" x14ac:dyDescent="0.25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4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4.25" customHeight="1" x14ac:dyDescent="0.25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4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4.25" customHeight="1" x14ac:dyDescent="0.2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4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4.25" customHeight="1" x14ac:dyDescent="0.25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4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4.25" customHeight="1" x14ac:dyDescent="0.25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4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4.25" customHeight="1" x14ac:dyDescent="0.25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4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4.25" customHeight="1" x14ac:dyDescent="0.25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4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4.25" customHeight="1" x14ac:dyDescent="0.25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4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4.25" customHeight="1" x14ac:dyDescent="0.25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4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4.25" customHeight="1" x14ac:dyDescent="0.25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4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4.25" customHeight="1" x14ac:dyDescent="0.25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4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4.25" customHeight="1" x14ac:dyDescent="0.25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4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4.25" customHeight="1" x14ac:dyDescent="0.2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4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4.25" customHeight="1" x14ac:dyDescent="0.25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4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4.25" customHeight="1" x14ac:dyDescent="0.25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4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4.25" customHeight="1" x14ac:dyDescent="0.25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4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4.25" customHeight="1" x14ac:dyDescent="0.25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4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4.25" customHeight="1" x14ac:dyDescent="0.25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4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4.25" customHeight="1" x14ac:dyDescent="0.25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4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4.25" customHeight="1" x14ac:dyDescent="0.25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4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4.25" customHeight="1" x14ac:dyDescent="0.25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4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4.25" customHeight="1" x14ac:dyDescent="0.25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4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4.25" customHeight="1" x14ac:dyDescent="0.2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4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4.25" customHeight="1" x14ac:dyDescent="0.25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4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4.25" customHeight="1" x14ac:dyDescent="0.25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4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4.25" customHeight="1" x14ac:dyDescent="0.25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4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4.25" customHeight="1" x14ac:dyDescent="0.25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4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4.25" customHeight="1" x14ac:dyDescent="0.25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4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4.25" customHeight="1" x14ac:dyDescent="0.25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4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4.25" customHeight="1" x14ac:dyDescent="0.25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4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4.25" customHeight="1" x14ac:dyDescent="0.25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4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4.25" customHeight="1" x14ac:dyDescent="0.25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4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4.25" customHeight="1" x14ac:dyDescent="0.2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4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4.25" customHeight="1" x14ac:dyDescent="0.25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4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4.25" customHeight="1" x14ac:dyDescent="0.25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4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4.25" customHeight="1" x14ac:dyDescent="0.25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4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4.25" customHeight="1" x14ac:dyDescent="0.25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4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4.25" customHeight="1" x14ac:dyDescent="0.25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4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4.25" customHeight="1" x14ac:dyDescent="0.25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4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4.25" customHeight="1" x14ac:dyDescent="0.25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4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4.25" customHeight="1" x14ac:dyDescent="0.25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4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4.25" customHeight="1" x14ac:dyDescent="0.25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4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4.25" customHeight="1" x14ac:dyDescent="0.2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4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4.25" customHeight="1" x14ac:dyDescent="0.25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4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4.25" customHeight="1" x14ac:dyDescent="0.25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4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4.25" customHeight="1" x14ac:dyDescent="0.25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4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4.25" customHeight="1" x14ac:dyDescent="0.25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4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4.25" customHeight="1" x14ac:dyDescent="0.25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4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4.25" customHeight="1" x14ac:dyDescent="0.25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4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4.25" customHeight="1" x14ac:dyDescent="0.25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4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4.25" customHeight="1" x14ac:dyDescent="0.25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4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4.25" customHeight="1" x14ac:dyDescent="0.25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4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4.25" customHeight="1" x14ac:dyDescent="0.2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4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4.25" customHeight="1" x14ac:dyDescent="0.25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4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4.25" customHeight="1" x14ac:dyDescent="0.25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4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4.25" customHeight="1" x14ac:dyDescent="0.25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4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4.25" customHeight="1" x14ac:dyDescent="0.25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4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4.25" customHeight="1" x14ac:dyDescent="0.25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4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4.25" customHeight="1" x14ac:dyDescent="0.25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4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4.25" customHeight="1" x14ac:dyDescent="0.25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4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4.25" customHeight="1" x14ac:dyDescent="0.25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4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4.25" customHeight="1" x14ac:dyDescent="0.25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4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4.25" customHeight="1" x14ac:dyDescent="0.2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4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4.25" customHeight="1" x14ac:dyDescent="0.25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4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4.25" customHeight="1" x14ac:dyDescent="0.25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4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4.25" customHeight="1" x14ac:dyDescent="0.25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4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4.25" customHeight="1" x14ac:dyDescent="0.25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4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4.25" customHeight="1" x14ac:dyDescent="0.25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4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4.25" customHeight="1" x14ac:dyDescent="0.25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4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4.25" customHeight="1" x14ac:dyDescent="0.25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4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4.25" customHeight="1" x14ac:dyDescent="0.25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4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4.25" customHeight="1" x14ac:dyDescent="0.25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4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4.25" customHeight="1" x14ac:dyDescent="0.2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4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4.25" customHeight="1" x14ac:dyDescent="0.25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4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4.25" customHeight="1" x14ac:dyDescent="0.25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4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4.25" customHeight="1" x14ac:dyDescent="0.25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4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4.25" customHeight="1" x14ac:dyDescent="0.25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4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4.25" customHeight="1" x14ac:dyDescent="0.25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4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4.25" customHeight="1" x14ac:dyDescent="0.25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4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4.25" customHeight="1" x14ac:dyDescent="0.25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4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4.25" customHeight="1" x14ac:dyDescent="0.25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4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4.25" customHeight="1" x14ac:dyDescent="0.25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4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4.25" customHeight="1" x14ac:dyDescent="0.2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4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4.25" customHeight="1" x14ac:dyDescent="0.25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4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4.25" customHeight="1" x14ac:dyDescent="0.25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4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4.25" customHeight="1" x14ac:dyDescent="0.25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4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4.25" customHeight="1" x14ac:dyDescent="0.25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4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4.25" customHeight="1" x14ac:dyDescent="0.25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4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4.25" customHeight="1" x14ac:dyDescent="0.25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4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4.25" customHeight="1" x14ac:dyDescent="0.25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4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4.25" customHeight="1" x14ac:dyDescent="0.25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4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4.25" customHeight="1" x14ac:dyDescent="0.25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4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4.25" customHeight="1" x14ac:dyDescent="0.2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4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4.25" customHeight="1" x14ac:dyDescent="0.25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4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4.25" customHeight="1" x14ac:dyDescent="0.25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4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4.25" customHeight="1" x14ac:dyDescent="0.25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4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4.25" customHeight="1" x14ac:dyDescent="0.25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4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4.25" customHeight="1" x14ac:dyDescent="0.25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4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4.25" customHeight="1" x14ac:dyDescent="0.25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4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4.25" customHeight="1" x14ac:dyDescent="0.25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4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4.25" customHeight="1" x14ac:dyDescent="0.25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4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4.25" customHeight="1" x14ac:dyDescent="0.25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4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4.25" customHeight="1" x14ac:dyDescent="0.2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4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4.25" customHeight="1" x14ac:dyDescent="0.25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4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4.25" customHeight="1" x14ac:dyDescent="0.25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4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4.25" customHeight="1" x14ac:dyDescent="0.25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4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4.25" customHeight="1" x14ac:dyDescent="0.25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4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4.25" customHeight="1" x14ac:dyDescent="0.25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4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4.25" customHeight="1" x14ac:dyDescent="0.25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4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4.25" customHeight="1" x14ac:dyDescent="0.25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4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4.25" customHeight="1" x14ac:dyDescent="0.25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4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4.25" customHeight="1" x14ac:dyDescent="0.25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4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4.25" customHeight="1" x14ac:dyDescent="0.2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4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4.25" customHeight="1" x14ac:dyDescent="0.25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4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4.25" customHeight="1" x14ac:dyDescent="0.25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4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4.25" customHeight="1" x14ac:dyDescent="0.25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4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4.25" customHeight="1" x14ac:dyDescent="0.25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4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4.25" customHeight="1" x14ac:dyDescent="0.25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4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4.25" customHeight="1" x14ac:dyDescent="0.25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4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4.25" customHeight="1" x14ac:dyDescent="0.25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4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4.25" customHeight="1" x14ac:dyDescent="0.25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4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4.25" customHeight="1" x14ac:dyDescent="0.25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4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4.25" customHeight="1" x14ac:dyDescent="0.2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4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4.25" customHeight="1" x14ac:dyDescent="0.25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4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4.25" customHeight="1" x14ac:dyDescent="0.25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4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4.25" customHeight="1" x14ac:dyDescent="0.25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4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4.25" customHeight="1" x14ac:dyDescent="0.25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4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4.25" customHeight="1" x14ac:dyDescent="0.25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4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4.25" customHeight="1" x14ac:dyDescent="0.25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4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4.25" customHeight="1" x14ac:dyDescent="0.25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4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4.25" customHeight="1" x14ac:dyDescent="0.25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4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4.25" customHeight="1" x14ac:dyDescent="0.25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4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4.25" customHeight="1" x14ac:dyDescent="0.2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4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4.25" customHeight="1" x14ac:dyDescent="0.25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4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4.25" customHeight="1" x14ac:dyDescent="0.25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4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4.25" customHeight="1" x14ac:dyDescent="0.25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4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4.25" customHeight="1" x14ac:dyDescent="0.25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4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4.25" customHeight="1" x14ac:dyDescent="0.25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4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4.25" customHeight="1" x14ac:dyDescent="0.25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4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4.25" customHeight="1" x14ac:dyDescent="0.25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4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4.25" customHeight="1" x14ac:dyDescent="0.25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4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4.25" customHeight="1" x14ac:dyDescent="0.25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4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4.25" customHeight="1" x14ac:dyDescent="0.2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4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4.25" customHeight="1" x14ac:dyDescent="0.25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4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4.25" customHeight="1" x14ac:dyDescent="0.25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4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4.25" customHeight="1" x14ac:dyDescent="0.25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4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4.25" customHeight="1" x14ac:dyDescent="0.25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4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4.25" customHeight="1" x14ac:dyDescent="0.25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4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4.25" customHeight="1" x14ac:dyDescent="0.25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4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4.25" customHeight="1" x14ac:dyDescent="0.25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4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4.25" customHeight="1" x14ac:dyDescent="0.25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4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4.25" customHeight="1" x14ac:dyDescent="0.25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4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4.25" customHeight="1" x14ac:dyDescent="0.2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4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4.25" customHeight="1" x14ac:dyDescent="0.25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4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4.25" customHeight="1" x14ac:dyDescent="0.25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4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4.25" customHeight="1" x14ac:dyDescent="0.25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4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4.25" customHeight="1" x14ac:dyDescent="0.25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4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4.25" customHeight="1" x14ac:dyDescent="0.25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4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4.25" customHeight="1" x14ac:dyDescent="0.25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4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4.25" customHeight="1" x14ac:dyDescent="0.25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4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4.25" customHeight="1" x14ac:dyDescent="0.25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4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4.25" customHeight="1" x14ac:dyDescent="0.25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4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4.25" customHeight="1" x14ac:dyDescent="0.2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4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4.25" customHeight="1" x14ac:dyDescent="0.25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4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4.25" customHeight="1" x14ac:dyDescent="0.25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4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4.25" customHeight="1" x14ac:dyDescent="0.25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4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4.25" customHeight="1" x14ac:dyDescent="0.25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4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4.25" customHeight="1" x14ac:dyDescent="0.25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4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4.25" customHeight="1" x14ac:dyDescent="0.25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4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4.25" customHeight="1" x14ac:dyDescent="0.25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4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4.25" customHeight="1" x14ac:dyDescent="0.25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4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4.25" customHeight="1" x14ac:dyDescent="0.25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4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4.25" customHeight="1" x14ac:dyDescent="0.2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4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4.25" customHeight="1" x14ac:dyDescent="0.25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4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4.25" customHeight="1" x14ac:dyDescent="0.25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4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4.25" customHeight="1" x14ac:dyDescent="0.25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4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4.25" customHeight="1" x14ac:dyDescent="0.25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4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4.25" customHeight="1" x14ac:dyDescent="0.25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4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4.25" customHeight="1" x14ac:dyDescent="0.25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4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4.25" customHeight="1" x14ac:dyDescent="0.25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4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4.25" customHeight="1" x14ac:dyDescent="0.25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4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4.25" customHeight="1" x14ac:dyDescent="0.25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4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4.25" customHeight="1" x14ac:dyDescent="0.2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4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4.25" customHeight="1" x14ac:dyDescent="0.25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4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4.25" customHeight="1" x14ac:dyDescent="0.25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4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4.25" customHeight="1" x14ac:dyDescent="0.25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4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4.25" customHeight="1" x14ac:dyDescent="0.25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4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4.25" customHeight="1" x14ac:dyDescent="0.25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4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4.25" customHeight="1" x14ac:dyDescent="0.25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4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4.25" customHeight="1" x14ac:dyDescent="0.25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4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4.25" customHeight="1" x14ac:dyDescent="0.25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4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4.25" customHeight="1" x14ac:dyDescent="0.25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4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4.25" customHeight="1" x14ac:dyDescent="0.2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4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4.25" customHeight="1" x14ac:dyDescent="0.25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4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4.25" customHeight="1" x14ac:dyDescent="0.25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4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4.25" customHeight="1" x14ac:dyDescent="0.25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4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4.25" customHeight="1" x14ac:dyDescent="0.25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4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4.25" customHeight="1" x14ac:dyDescent="0.25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4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4.25" customHeight="1" x14ac:dyDescent="0.25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4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4.25" customHeight="1" x14ac:dyDescent="0.25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4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4.25" customHeight="1" x14ac:dyDescent="0.25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4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4.25" customHeight="1" x14ac:dyDescent="0.25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4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4.25" customHeight="1" x14ac:dyDescent="0.2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4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4.25" customHeight="1" x14ac:dyDescent="0.25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4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4.25" customHeight="1" x14ac:dyDescent="0.25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4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4.25" customHeight="1" x14ac:dyDescent="0.25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4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4.25" customHeight="1" x14ac:dyDescent="0.25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4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4.25" customHeight="1" x14ac:dyDescent="0.25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4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4.25" customHeight="1" x14ac:dyDescent="0.25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4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4.25" customHeight="1" x14ac:dyDescent="0.25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4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4.25" customHeight="1" x14ac:dyDescent="0.25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4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4.25" customHeight="1" x14ac:dyDescent="0.25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4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4.25" customHeight="1" x14ac:dyDescent="0.2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4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4.25" customHeight="1" x14ac:dyDescent="0.25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4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4.25" customHeight="1" x14ac:dyDescent="0.25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4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4.25" customHeight="1" x14ac:dyDescent="0.25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4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4.25" customHeight="1" x14ac:dyDescent="0.25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4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4.25" customHeight="1" x14ac:dyDescent="0.25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4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4.25" customHeight="1" x14ac:dyDescent="0.25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4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4.25" customHeight="1" x14ac:dyDescent="0.25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4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4.25" customHeight="1" x14ac:dyDescent="0.25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4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4.25" customHeight="1" x14ac:dyDescent="0.25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4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4.25" customHeight="1" x14ac:dyDescent="0.25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4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4.25" customHeight="1" x14ac:dyDescent="0.25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4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4.25" customHeight="1" x14ac:dyDescent="0.25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4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4.25" customHeight="1" x14ac:dyDescent="0.25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4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4.25" customHeight="1" x14ac:dyDescent="0.25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4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4.25" customHeight="1" x14ac:dyDescent="0.25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4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4.25" customHeight="1" x14ac:dyDescent="0.25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4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4.25" customHeight="1" x14ac:dyDescent="0.25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4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4.25" customHeight="1" x14ac:dyDescent="0.25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4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4.25" customHeight="1" x14ac:dyDescent="0.25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4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4.25" customHeight="1" x14ac:dyDescent="0.25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4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4.25" customHeight="1" x14ac:dyDescent="0.25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4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4.25" customHeight="1" x14ac:dyDescent="0.25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4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4.25" customHeight="1" x14ac:dyDescent="0.25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4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4.25" customHeight="1" x14ac:dyDescent="0.25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4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4.25" customHeight="1" x14ac:dyDescent="0.25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4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4.25" customHeight="1" x14ac:dyDescent="0.25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4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4.25" customHeight="1" x14ac:dyDescent="0.25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4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4.25" customHeight="1" x14ac:dyDescent="0.25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4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4.25" customHeight="1" x14ac:dyDescent="0.25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4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4.25" customHeight="1" x14ac:dyDescent="0.25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4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4.25" customHeight="1" x14ac:dyDescent="0.25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4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4.25" customHeight="1" x14ac:dyDescent="0.25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4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4.25" customHeight="1" x14ac:dyDescent="0.25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4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4.25" customHeight="1" x14ac:dyDescent="0.25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4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4.25" customHeight="1" x14ac:dyDescent="0.25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4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4.25" customHeight="1" x14ac:dyDescent="0.25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4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4.25" customHeight="1" x14ac:dyDescent="0.25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4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4.25" customHeight="1" x14ac:dyDescent="0.25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4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4.25" customHeight="1" x14ac:dyDescent="0.25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4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4.25" customHeight="1" x14ac:dyDescent="0.25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4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4.25" customHeight="1" x14ac:dyDescent="0.25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4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4.25" customHeight="1" x14ac:dyDescent="0.25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4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4.25" customHeight="1" x14ac:dyDescent="0.25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4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4.25" customHeight="1" x14ac:dyDescent="0.25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4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4.25" customHeight="1" x14ac:dyDescent="0.25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4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4.25" customHeight="1" x14ac:dyDescent="0.25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4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4.25" customHeight="1" x14ac:dyDescent="0.25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4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4.25" customHeight="1" x14ac:dyDescent="0.25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4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4.25" customHeight="1" x14ac:dyDescent="0.25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4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4.25" customHeight="1" x14ac:dyDescent="0.25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4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4.25" customHeight="1" x14ac:dyDescent="0.25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4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4.25" customHeight="1" x14ac:dyDescent="0.25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4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4.25" customHeight="1" x14ac:dyDescent="0.25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4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4.25" customHeight="1" x14ac:dyDescent="0.25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4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4.25" customHeight="1" x14ac:dyDescent="0.25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4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4.25" customHeight="1" x14ac:dyDescent="0.25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4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4.25" customHeight="1" x14ac:dyDescent="0.25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4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4.25" customHeight="1" x14ac:dyDescent="0.25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4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4.25" customHeight="1" x14ac:dyDescent="0.25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4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4.25" customHeight="1" x14ac:dyDescent="0.25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4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4.25" customHeight="1" x14ac:dyDescent="0.25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4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4.25" customHeight="1" x14ac:dyDescent="0.25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4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4.25" customHeight="1" x14ac:dyDescent="0.25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4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4.25" customHeight="1" x14ac:dyDescent="0.25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4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4.25" customHeight="1" x14ac:dyDescent="0.25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4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4.25" customHeight="1" x14ac:dyDescent="0.25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4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4.25" customHeight="1" x14ac:dyDescent="0.25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4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4.25" customHeight="1" x14ac:dyDescent="0.25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4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4.25" customHeight="1" x14ac:dyDescent="0.25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4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4.25" customHeight="1" x14ac:dyDescent="0.25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4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4.25" customHeight="1" x14ac:dyDescent="0.25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4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4.25" customHeight="1" x14ac:dyDescent="0.25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4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4.25" customHeight="1" x14ac:dyDescent="0.25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4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4.25" customHeight="1" x14ac:dyDescent="0.25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4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4.25" customHeight="1" x14ac:dyDescent="0.25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4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4.25" customHeight="1" x14ac:dyDescent="0.25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4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4.25" customHeight="1" x14ac:dyDescent="0.25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4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4.25" customHeight="1" x14ac:dyDescent="0.25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4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4.25" customHeight="1" x14ac:dyDescent="0.25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4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4.25" customHeight="1" x14ac:dyDescent="0.25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4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4.25" customHeight="1" x14ac:dyDescent="0.25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4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4.25" customHeight="1" x14ac:dyDescent="0.25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4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4.25" customHeight="1" x14ac:dyDescent="0.25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4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4.25" customHeight="1" x14ac:dyDescent="0.25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4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4.25" customHeight="1" x14ac:dyDescent="0.25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4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4.25" customHeight="1" x14ac:dyDescent="0.25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4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4.25" customHeight="1" x14ac:dyDescent="0.25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4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4.25" customHeight="1" x14ac:dyDescent="0.25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4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4.25" customHeight="1" x14ac:dyDescent="0.25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4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4.25" customHeight="1" x14ac:dyDescent="0.25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4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4.25" customHeight="1" x14ac:dyDescent="0.25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4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4.25" customHeight="1" x14ac:dyDescent="0.25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4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4.25" customHeight="1" x14ac:dyDescent="0.25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4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4.25" customHeight="1" x14ac:dyDescent="0.25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4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4.25" customHeight="1" x14ac:dyDescent="0.25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4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4.25" customHeight="1" x14ac:dyDescent="0.25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4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4.25" customHeight="1" x14ac:dyDescent="0.25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4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4.25" customHeight="1" x14ac:dyDescent="0.25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4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4.25" customHeight="1" x14ac:dyDescent="0.25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4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4.25" customHeight="1" x14ac:dyDescent="0.25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4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4.25" customHeight="1" x14ac:dyDescent="0.25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4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4.25" customHeight="1" x14ac:dyDescent="0.25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4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4.25" customHeight="1" x14ac:dyDescent="0.25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4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4.25" customHeight="1" x14ac:dyDescent="0.25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4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4.25" customHeight="1" x14ac:dyDescent="0.25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4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8">
    <mergeCell ref="B4:I4"/>
    <mergeCell ref="B6:I6"/>
    <mergeCell ref="B10:B11"/>
    <mergeCell ref="C10:C11"/>
    <mergeCell ref="D10:D11"/>
    <mergeCell ref="E10:E11"/>
    <mergeCell ref="F10:G10"/>
    <mergeCell ref="H10:I1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9-р сар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2024-09-20T08:21:04Z</dcterms:created>
  <dcterms:modified xsi:type="dcterms:W3CDTF">2024-09-20T08:22:04Z</dcterms:modified>
</cp:coreProperties>
</file>