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Одноо\D Disk\Odnoo\Ажил\Бөөн хөх уул\2024\"/>
    </mc:Choice>
  </mc:AlternateContent>
  <xr:revisionPtr revIDLastSave="0" documentId="8_{0B0AAB38-11B6-40C2-9BEE-960F61AFFE5B}" xr6:coauthVersionLast="47" xr6:coauthVersionMax="47" xr10:uidLastSave="{00000000-0000-0000-0000-000000000000}"/>
  <bookViews>
    <workbookView xWindow="-108" yWindow="-108" windowWidth="23256" windowHeight="12456" xr2:uid="{4493E27C-1883-4187-B849-8CBE22925B3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H97" i="1"/>
  <c r="G97" i="1"/>
  <c r="F97" i="1"/>
  <c r="H96" i="1"/>
  <c r="G96" i="1"/>
  <c r="F96" i="1"/>
  <c r="G95" i="1"/>
  <c r="H95" i="1" s="1"/>
  <c r="F95" i="1"/>
  <c r="G94" i="1"/>
  <c r="H94" i="1" s="1"/>
  <c r="F94" i="1"/>
  <c r="F99" i="1" s="1"/>
  <c r="G92" i="1"/>
  <c r="H92" i="1" s="1"/>
  <c r="F92" i="1"/>
  <c r="G91" i="1"/>
  <c r="H91" i="1" s="1"/>
  <c r="F91" i="1"/>
  <c r="G90" i="1"/>
  <c r="H90" i="1" s="1"/>
  <c r="F90" i="1"/>
  <c r="G89" i="1"/>
  <c r="H89" i="1" s="1"/>
  <c r="F89" i="1"/>
  <c r="G88" i="1"/>
  <c r="H88" i="1" s="1"/>
  <c r="F88" i="1"/>
  <c r="G87" i="1"/>
  <c r="H87" i="1" s="1"/>
  <c r="F87" i="1"/>
  <c r="G86" i="1"/>
  <c r="H86" i="1" s="1"/>
  <c r="F86" i="1"/>
  <c r="G85" i="1"/>
  <c r="H85" i="1" s="1"/>
  <c r="F85" i="1"/>
  <c r="G84" i="1"/>
  <c r="H84" i="1" s="1"/>
  <c r="F84" i="1"/>
  <c r="G83" i="1"/>
  <c r="H83" i="1" s="1"/>
  <c r="F83" i="1"/>
  <c r="G82" i="1"/>
  <c r="H82" i="1" s="1"/>
  <c r="F82" i="1"/>
  <c r="G81" i="1"/>
  <c r="H81" i="1" s="1"/>
  <c r="F81" i="1"/>
  <c r="G80" i="1"/>
  <c r="H80" i="1" s="1"/>
  <c r="F80" i="1"/>
  <c r="G79" i="1"/>
  <c r="H79" i="1" s="1"/>
  <c r="F79" i="1"/>
  <c r="G78" i="1"/>
  <c r="H78" i="1" s="1"/>
  <c r="F78" i="1"/>
  <c r="G77" i="1"/>
  <c r="H77" i="1" s="1"/>
  <c r="F77" i="1"/>
  <c r="G76" i="1"/>
  <c r="H76" i="1" s="1"/>
  <c r="F76" i="1"/>
  <c r="G75" i="1"/>
  <c r="H75" i="1" s="1"/>
  <c r="F75" i="1"/>
  <c r="G74" i="1"/>
  <c r="H74" i="1" s="1"/>
  <c r="F74" i="1"/>
  <c r="G73" i="1"/>
  <c r="H73" i="1" s="1"/>
  <c r="F73" i="1"/>
  <c r="G72" i="1"/>
  <c r="H72" i="1" s="1"/>
  <c r="F72" i="1"/>
  <c r="G71" i="1"/>
  <c r="F71" i="1"/>
  <c r="G70" i="1"/>
  <c r="H70" i="1" s="1"/>
  <c r="F70" i="1"/>
  <c r="G69" i="1"/>
  <c r="H69" i="1" s="1"/>
  <c r="F69" i="1"/>
  <c r="G68" i="1"/>
  <c r="H68" i="1" s="1"/>
  <c r="F68" i="1"/>
  <c r="G67" i="1"/>
  <c r="H67" i="1" s="1"/>
  <c r="F67" i="1"/>
  <c r="G66" i="1"/>
  <c r="G65" i="1"/>
  <c r="G64" i="1"/>
  <c r="G63" i="1"/>
  <c r="H60" i="1"/>
  <c r="G60" i="1"/>
  <c r="F60" i="1"/>
  <c r="G59" i="1"/>
  <c r="H59" i="1" s="1"/>
  <c r="F59" i="1"/>
  <c r="G58" i="1"/>
  <c r="H58" i="1" s="1"/>
  <c r="H61" i="1" s="1"/>
  <c r="F58" i="1"/>
  <c r="F61" i="1" s="1"/>
  <c r="G56" i="1"/>
  <c r="H56" i="1" s="1"/>
  <c r="F56" i="1"/>
  <c r="G55" i="1"/>
  <c r="H55" i="1" s="1"/>
  <c r="F55" i="1"/>
  <c r="G54" i="1"/>
  <c r="H54" i="1" s="1"/>
  <c r="F54" i="1"/>
  <c r="F57" i="1" s="1"/>
  <c r="G52" i="1"/>
  <c r="G51" i="1"/>
  <c r="H50" i="1"/>
  <c r="G50" i="1"/>
  <c r="F50" i="1"/>
  <c r="G49" i="1"/>
  <c r="H49" i="1" s="1"/>
  <c r="F49" i="1"/>
  <c r="G48" i="1"/>
  <c r="H48" i="1" s="1"/>
  <c r="F48" i="1"/>
  <c r="H47" i="1"/>
  <c r="G47" i="1"/>
  <c r="F47" i="1"/>
  <c r="F53" i="1" s="1"/>
  <c r="G44" i="1"/>
  <c r="G43" i="1"/>
  <c r="H43" i="1" s="1"/>
  <c r="F43" i="1"/>
  <c r="G42" i="1"/>
  <c r="H42" i="1" s="1"/>
  <c r="F42" i="1"/>
  <c r="G41" i="1"/>
  <c r="H41" i="1" s="1"/>
  <c r="F41" i="1"/>
  <c r="G40" i="1"/>
  <c r="H40" i="1" s="1"/>
  <c r="F40" i="1"/>
  <c r="G39" i="1"/>
  <c r="G38" i="1"/>
  <c r="G37" i="1"/>
  <c r="G36" i="1"/>
  <c r="H36" i="1" s="1"/>
  <c r="F36" i="1"/>
  <c r="G35" i="1"/>
  <c r="H35" i="1" s="1"/>
  <c r="F35" i="1"/>
  <c r="G34" i="1"/>
  <c r="H34" i="1" s="1"/>
  <c r="F34" i="1"/>
  <c r="G33" i="1"/>
  <c r="G32" i="1"/>
  <c r="H32" i="1" s="1"/>
  <c r="F32" i="1"/>
  <c r="H31" i="1"/>
  <c r="G31" i="1"/>
  <c r="F31" i="1"/>
  <c r="G29" i="1"/>
  <c r="H29" i="1" s="1"/>
  <c r="F29" i="1"/>
  <c r="G28" i="1"/>
  <c r="H28" i="1" s="1"/>
  <c r="F28" i="1"/>
  <c r="G27" i="1"/>
  <c r="H26" i="1"/>
  <c r="G26" i="1"/>
  <c r="F26" i="1"/>
  <c r="H25" i="1"/>
  <c r="G25" i="1"/>
  <c r="F25" i="1"/>
  <c r="G23" i="1"/>
  <c r="H23" i="1" s="1"/>
  <c r="F23" i="1"/>
  <c r="G22" i="1"/>
  <c r="H22" i="1" s="1"/>
  <c r="F22" i="1"/>
  <c r="G21" i="1"/>
  <c r="H21" i="1" s="1"/>
  <c r="F21" i="1"/>
  <c r="G20" i="1"/>
  <c r="H20" i="1" s="1"/>
  <c r="F20" i="1"/>
  <c r="G19" i="1"/>
  <c r="H19" i="1" s="1"/>
  <c r="F19" i="1"/>
  <c r="G18" i="1"/>
  <c r="H18" i="1" s="1"/>
  <c r="G17" i="1"/>
  <c r="H17" i="1" s="1"/>
  <c r="F17" i="1"/>
  <c r="G15" i="1"/>
  <c r="H15" i="1" s="1"/>
  <c r="F15" i="1"/>
  <c r="G14" i="1"/>
  <c r="H14" i="1" s="1"/>
  <c r="F14" i="1"/>
  <c r="H13" i="1"/>
  <c r="G13" i="1"/>
  <c r="F13" i="1"/>
  <c r="F93" i="1" l="1"/>
  <c r="F100" i="1" s="1"/>
  <c r="H99" i="1"/>
  <c r="F24" i="1"/>
  <c r="F45" i="1"/>
  <c r="H53" i="1"/>
  <c r="H57" i="1"/>
  <c r="F30" i="1"/>
  <c r="F16" i="1"/>
  <c r="H24" i="1"/>
  <c r="H30" i="1"/>
  <c r="H45" i="1"/>
  <c r="H16" i="1"/>
  <c r="H93" i="1"/>
  <c r="H100" i="1" s="1"/>
  <c r="F46" i="1" l="1"/>
  <c r="F62" i="1" s="1"/>
  <c r="F102" i="1" s="1"/>
  <c r="F103" i="1"/>
  <c r="F104" i="1" s="1"/>
  <c r="H46" i="1"/>
  <c r="H62" i="1" s="1"/>
  <c r="H102" i="1" s="1"/>
  <c r="H103" i="1" l="1"/>
  <c r="H104" i="1" s="1"/>
</calcChain>
</file>

<file path=xl/sharedStrings.xml><?xml version="1.0" encoding="utf-8"?>
<sst xmlns="http://schemas.openxmlformats.org/spreadsheetml/2006/main" count="202" uniqueCount="141">
  <si>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</si>
  <si>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</si>
  <si>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</si>
  <si>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БӨӨН ХӨХ УУЛ-50 ТӨСЛИЙН</t>
  </si>
  <si>
    <t>АЖЛЫН ГҮЙЦЭТГЭЛИЙН АКТ</t>
  </si>
  <si>
    <t>Төсвийн дүн: 890,186,223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</si>
  <si>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</si>
  <si>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</si>
  <si>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</si>
  <si>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</si>
  <si>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</si>
  <si>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</si>
  <si>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</si>
  <si>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</si>
  <si>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</si>
  <si>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</si>
  <si>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Хээрийн бэлтгэл ажил</t>
  </si>
  <si>
    <t>%</t>
  </si>
  <si>
    <t>Сансрын зургийн тайлал</t>
  </si>
  <si>
    <t>I</t>
  </si>
  <si>
    <t>Бэлтгэл ажлын дүн</t>
  </si>
  <si>
    <t xml:space="preserve">Геологийн зураглал </t>
  </si>
  <si>
    <t>Танилцах маршрут</t>
  </si>
  <si>
    <t>т/км</t>
  </si>
  <si>
    <t>Эрлийн маршрут</t>
  </si>
  <si>
    <t>Шлихийн сорьцлолт</t>
  </si>
  <si>
    <t>Сорьц</t>
  </si>
  <si>
    <t>Литогеохими урсгал</t>
  </si>
  <si>
    <t>Литогеохими, хоёрдогч /100х100 м-ийн тороор/</t>
  </si>
  <si>
    <t>Литогеохими, анхдагч</t>
  </si>
  <si>
    <t>II</t>
  </si>
  <si>
    <t>Зураглалын ажлын дүн</t>
  </si>
  <si>
    <t>Шурф нэвтрэлт II-IY</t>
  </si>
  <si>
    <t>тм</t>
  </si>
  <si>
    <t>Суваг малталт</t>
  </si>
  <si>
    <t>куб.м</t>
  </si>
  <si>
    <t xml:space="preserve">Баганат өрөмллөг 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</si>
  <si>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</si>
  <si>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</si>
  <si>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</si>
  <si>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</si>
  <si>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</si>
  <si>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Цэглэн сорьцлолт, силикат</t>
  </si>
  <si>
    <t>Үнэмлэхүй насны сорьцлолт</t>
  </si>
  <si>
    <t>Протолочек /авах/</t>
  </si>
  <si>
    <t>Протолочек /бутлах/</t>
  </si>
  <si>
    <t>Протолочек /угаах/</t>
  </si>
  <si>
    <t>Чөмгөн сорьцлолт</t>
  </si>
  <si>
    <t>Хүдэр баяжигдах технологийн дээж</t>
  </si>
  <si>
    <t>Эзлэхүүн жингийн сорьцлолт</t>
  </si>
  <si>
    <t>Шлихийн угаалга</t>
  </si>
  <si>
    <t>Сувгийн геохими</t>
  </si>
  <si>
    <t>Гидрохимийн сорьцлолт</t>
  </si>
  <si>
    <t>Хадан монолит</t>
  </si>
  <si>
    <t>IV</t>
  </si>
  <si>
    <t xml:space="preserve">Сорьцлолтын дүн </t>
  </si>
  <si>
    <t>V</t>
  </si>
  <si>
    <t>Хээрийн ажлын дүн  /II-IV/</t>
  </si>
  <si>
    <t>Зохион байгуулалт</t>
  </si>
  <si>
    <t>Татан буулгалт</t>
  </si>
  <si>
    <t>Томилолтын зардал</t>
  </si>
  <si>
    <t>Суурин боловсруулалт</t>
  </si>
  <si>
    <t>Тайлангийн зураг боловсруулах, хэвлэх</t>
  </si>
  <si>
    <t>Мэдээллийн сан бүрдүүлэлт</t>
  </si>
  <si>
    <t>VI</t>
  </si>
  <si>
    <t>Үйлдвэрлэлийн тээвэр</t>
  </si>
  <si>
    <t>Хүн тээвэр</t>
  </si>
  <si>
    <t>Ачаа тээвэр</t>
  </si>
  <si>
    <t>VII</t>
  </si>
  <si>
    <t>Тээврийн дүн</t>
  </si>
  <si>
    <t>Соронзон</t>
  </si>
  <si>
    <t>Цахилгаан хайгуул дифоль-дифоль</t>
  </si>
  <si>
    <t>Албадмал туйлжилт ДГ-дифоль</t>
  </si>
  <si>
    <t>VIII</t>
  </si>
  <si>
    <t>Геофизикийн дүн</t>
  </si>
  <si>
    <t>IX</t>
  </si>
  <si>
    <t>ӨӨРИЙН ХҮЧНИЙ АЖЛЫН ДҮН /I+V+VI+VII+VIII/</t>
  </si>
  <si>
    <t>Рентгенфлуоренц (44 комфонент, сил.ан)</t>
  </si>
  <si>
    <t>ХБАМ-ын шинжилгээ: Перлит</t>
  </si>
  <si>
    <t>Петрографи хураангуй</t>
  </si>
  <si>
    <t>Минераграфи хураангуй</t>
  </si>
  <si>
    <t>Тун.шлиф бэлтгэх</t>
  </si>
  <si>
    <t>Аншлиф бэлтгэх</t>
  </si>
  <si>
    <t>Микро фото зураг авах</t>
  </si>
  <si>
    <t>Эрдсийн хураангуй</t>
  </si>
  <si>
    <t>Протолочекийн бүрэн шинжилгээ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</si>
  <si>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</si>
  <si>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</si>
  <si>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</si>
  <si>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</si>
  <si>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</si>
  <si>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Палеонтологийн шинжилгээ</t>
  </si>
  <si>
    <t>Үр тоосонцорын шинжилгээ</t>
  </si>
  <si>
    <t>ICP-ээр 40 элемент</t>
  </si>
  <si>
    <t>Силикатын бүрэн</t>
  </si>
  <si>
    <t>Алтны пробир /жин/</t>
  </si>
  <si>
    <t>Алт /ААС/</t>
  </si>
  <si>
    <t>Вольфрам /молибден/</t>
  </si>
  <si>
    <t>Төмөр нийт /ГОСТ/</t>
  </si>
  <si>
    <t>Хүдэр баяжигдах технологийн шинжилгээ</t>
  </si>
  <si>
    <t>Ховилон сорьц бутлах /8 кг хүртэлх жинтэй дээж/</t>
  </si>
  <si>
    <t>Буталгаа /2кг хүртэлх жинтэй дээж/</t>
  </si>
  <si>
    <t>Шууд дискээр</t>
  </si>
  <si>
    <t>Буталгаа /200гр жинтэй дээж/</t>
  </si>
  <si>
    <t>Усны шинжилгээ</t>
  </si>
  <si>
    <t>X</t>
  </si>
  <si>
    <t>Лабораторийн ажлын дүн</t>
  </si>
  <si>
    <t>Авто тээврийн татвар (суудлын машин)</t>
  </si>
  <si>
    <t>машин</t>
  </si>
  <si>
    <t>Авто тээврийн татвар (ачааны машин)</t>
  </si>
  <si>
    <t>Байрны түрээс</t>
  </si>
  <si>
    <t>сар</t>
  </si>
  <si>
    <t>ГБТА-д тайлан үзэх</t>
  </si>
  <si>
    <t>төг</t>
  </si>
  <si>
    <t>ГМТ-өөс тоон мэдээлэл авах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</si>
  <si>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</si>
  <si>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</si>
  <si>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</si>
  <si>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</si>
  <si>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</si>
  <si>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</si>
  <si>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</si>
  <si>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</si>
  <si>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</si>
  <si>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</si>
  <si>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</si>
  <si>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</t>
  </si>
  <si>
    <t xml:space="preserve">                       / Б.Будсүрэн /</t>
  </si>
  <si>
    <t xml:space="preserve">"БӨӨН ХӨХ УУЛ-50" Төслийн ахлагч </t>
  </si>
  <si>
    <t xml:space="preserve">                       /                      /</t>
  </si>
  <si>
    <t>Арвин майнинг ХХК-ийн эдийн засагч, нягтлан бодогч</t>
  </si>
  <si>
    <t xml:space="preserve">                       / Л.Одонтуяа /</t>
  </si>
  <si>
    <t>Танилцсан: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</si>
  <si>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</si>
  <si>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</si>
  <si>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</si>
  <si>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 xml:space="preserve">                 /                            /</t>
  </si>
  <si>
    <t>2023 оны 10 дугаар сарын 1-нээс 10 дугаар сарын 31-ны өдөр хүртэл</t>
  </si>
  <si>
    <r>
      <t>км</t>
    </r>
    <r>
      <rPr>
        <vertAlign val="superscript"/>
        <sz val="11"/>
        <color theme="1"/>
        <rFont val="0 Arial "/>
        <family val="2"/>
        <charset val="204"/>
      </rPr>
      <t>2</t>
    </r>
  </si>
  <si>
    <t xml:space="preserve">                 /                           /</t>
  </si>
  <si>
    <t>Үндэсний геологийн албаны ТЗУХ-ийн төсвийн санхүүжилт , гүйцэтгэл хариуцсан мэргэжилтэн                                             / Т.Цэрэндулам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</si>
</sst>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₮_-;\-* #,##0_₮_-;_-* &quot;-&quot;??_₮_-;_-@_-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0 Arial "/>
      <family val="2"/>
      <charset val="204"/>
    </font>
    <font>
      <vertAlign val="superscript"/>
      <sz val="11"/>
      <color theme="1"/>
      <name val="0 Arial "/>
      <family val="2"/>
      <charset val="204"/>
    </font>
    <font>
      <sz val="10.5"/>
      <color theme="1"/>
      <name val="Times New Roman"/>
      <family val="1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3" fontId="5" fillId="4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/>
    <xf numFmtId="43" fontId="3" fillId="0" borderId="0" xfId="1" applyFont="1" applyAlignment="1">
      <alignment horizontal="center"/>
    </xf>
    <xf numFmtId="164" fontId="6" fillId="2" borderId="1" xfId="1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165" fontId="8" fillId="0" borderId="1" xfId="1" applyNumberFormat="1" applyFont="1" applyBorder="1" applyAlignment="1">
      <alignment vertical="center"/>
    </xf>
    <xf numFmtId="43" fontId="0" fillId="0" borderId="0" xfId="1" applyFont="1" applyAlignment="1">
      <alignment horizontal="left"/>
    </xf>
    <xf numFmtId="0" fontId="0" fillId="0" borderId="0" xfId="0" applyAlignment="1">
      <alignment wrapText="1"/>
    </xf>
    <xf numFmtId="43" fontId="0" fillId="0" borderId="0" xfId="1" applyFont="1" applyAlignment="1"/>
    <xf numFmtId="0" fontId="9" fillId="0" borderId="0" xfId="0" applyFont="1" applyAlignment="1">
      <alignment horizont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сар"/>
      <sheetName val="2сар"/>
      <sheetName val="3сар"/>
      <sheetName val="4сар"/>
      <sheetName val="5сар"/>
      <sheetName val="6сар"/>
      <sheetName val="7сар"/>
      <sheetName val="8сар "/>
      <sheetName val="9сар "/>
      <sheetName val="10сар "/>
      <sheetName val="11сар "/>
      <sheetName val="12са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G13">
            <v>35</v>
          </cell>
        </row>
        <row r="14">
          <cell r="G14">
            <v>0</v>
          </cell>
        </row>
        <row r="15">
          <cell r="G15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960</v>
          </cell>
        </row>
        <row r="51">
          <cell r="G51">
            <v>0</v>
          </cell>
        </row>
        <row r="52">
          <cell r="G52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9</v>
          </cell>
        </row>
        <row r="97">
          <cell r="G97">
            <v>0</v>
          </cell>
        </row>
        <row r="98">
          <cell r="G98">
            <v>0</v>
          </cell>
        </row>
      </sheetData>
      <sheetData sheetId="10">
        <row r="15">
          <cell r="E15">
            <v>0</v>
          </cell>
        </row>
        <row r="17">
          <cell r="E17">
            <v>0</v>
          </cell>
        </row>
        <row r="19">
          <cell r="E19">
            <v>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0</v>
          </cell>
        </row>
        <row r="26">
          <cell r="E26">
            <v>0</v>
          </cell>
        </row>
        <row r="29">
          <cell r="E29">
            <v>0</v>
          </cell>
        </row>
        <row r="31">
          <cell r="E31">
            <v>0</v>
          </cell>
        </row>
        <row r="32">
          <cell r="E32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9">
          <cell r="E49">
            <v>0</v>
          </cell>
        </row>
        <row r="50">
          <cell r="E50">
            <v>160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7">
          <cell r="E67">
            <v>0</v>
          </cell>
        </row>
        <row r="69">
          <cell r="E69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3">
          <cell r="E83">
            <v>0</v>
          </cell>
        </row>
        <row r="86">
          <cell r="E86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6">
          <cell r="E96">
            <v>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941E-96C2-45F2-849C-A63FD3BB7650}">
  <dimension ref="A1:H114"/>
  <sheetViews>
    <sheetView tabSelected="1" view="pageBreakPreview" zoomScale="60" zoomScaleNormal="100" workbookViewId="0">
      <selection activeCell="F111" sqref="F111"/>
    </sheetView>
  </sheetViews>
  <sheetFormatPr defaultRowHeight="13.8"/>
  <cols>
    <col min="1" max="1" width="4.33203125" style="28" bestFit="1" customWidth="1"/>
    <col min="2" max="2" width="49.21875" style="27" bestFit="1" customWidth="1"/>
    <col min="3" max="3" width="7.88671875" style="27" bestFit="1" customWidth="1"/>
    <col min="4" max="4" width="9.88671875" style="27" bestFit="1" customWidth="1"/>
    <col min="5" max="5" width="8.44140625" style="29" bestFit="1" customWidth="1"/>
    <col min="6" max="6" width="22.88671875" style="29" customWidth="1"/>
    <col min="7" max="7" width="9.88671875" style="29" customWidth="1"/>
    <col min="8" max="8" width="18.33203125" style="29" customWidth="1"/>
    <col min="9" max="9" width="8.88671875" style="27"/>
    <col min="10" max="10" width="15.21875" style="27" bestFit="1" customWidth="1"/>
    <col min="11" max="16384" width="8.88671875" style="27"/>
  </cols>
  <sheetData>
    <row r="1" spans="1:8" customFormat="1" ht="14.4">
      <c r="A1" s="36" t="s">
        <v>0</v>
      </c>
      <c r="B1" s="36"/>
      <c r="C1" s="36"/>
      <c r="D1" s="36"/>
      <c r="E1" s="36"/>
      <c r="F1" s="36"/>
      <c r="G1" s="36"/>
      <c r="H1" s="36"/>
    </row>
    <row r="2" spans="1:8" customFormat="1" ht="14.4">
      <c r="A2" s="36" t="s">
        <v>1</v>
      </c>
      <c r="B2" s="36"/>
      <c r="C2" s="36"/>
      <c r="D2" s="36"/>
      <c r="E2" s="36"/>
      <c r="F2" s="36"/>
      <c r="G2" s="36"/>
      <c r="H2" s="36"/>
    </row>
    <row r="3" spans="1:8" customFormat="1" ht="14.4">
      <c r="A3" s="36" t="s">
        <v>2</v>
      </c>
      <c r="B3" s="36"/>
      <c r="C3" s="36"/>
      <c r="D3" s="36"/>
      <c r="E3" s="36"/>
      <c r="F3" s="36"/>
      <c r="G3" s="36"/>
      <c r="H3" s="36"/>
    </row>
    <row r="4" spans="1:8" customFormat="1" ht="6.75" hidden="1" customHeight="1">
      <c r="A4" s="37"/>
      <c r="D4" s="38"/>
      <c r="E4" s="38"/>
      <c r="F4" s="38"/>
      <c r="G4" s="38"/>
      <c r="H4" s="38"/>
    </row>
    <row r="5" spans="1:8" customFormat="1" ht="14.4">
      <c r="A5" s="37"/>
      <c r="B5" s="35" t="s">
        <v>3</v>
      </c>
      <c r="C5" s="35"/>
      <c r="D5" s="35"/>
      <c r="E5" s="35"/>
      <c r="F5" s="35"/>
      <c r="G5" s="35"/>
      <c r="H5" s="35"/>
    </row>
    <row r="6" spans="1:8" customFormat="1" ht="14.4">
      <c r="A6" s="37"/>
      <c r="B6" s="35" t="s">
        <v>4</v>
      </c>
      <c r="C6" s="35"/>
      <c r="D6" s="35"/>
      <c r="E6" s="35"/>
      <c r="F6" s="35"/>
      <c r="G6" s="35"/>
      <c r="H6" s="35"/>
    </row>
    <row r="7" spans="1:8" customFormat="1" ht="8.25" hidden="1" customHeight="1">
      <c r="A7" s="37"/>
      <c r="B7" s="1"/>
      <c r="C7" s="1"/>
      <c r="D7" s="39"/>
      <c r="E7" s="39"/>
      <c r="F7" s="39"/>
      <c r="G7" s="38"/>
      <c r="H7" s="38"/>
    </row>
    <row r="8" spans="1:8" customFormat="1" ht="14.4">
      <c r="A8" s="36" t="s">
        <v>137</v>
      </c>
      <c r="B8" s="36"/>
      <c r="C8" s="36"/>
      <c r="D8" s="36"/>
      <c r="E8" s="36"/>
      <c r="F8" s="36"/>
      <c r="G8" s="36"/>
      <c r="H8" s="36"/>
    </row>
    <row r="9" spans="1:8" customFormat="1" ht="14.4">
      <c r="A9" s="36" t="s">
        <v>5</v>
      </c>
      <c r="B9" s="36"/>
      <c r="C9" s="36"/>
      <c r="D9" s="36"/>
      <c r="E9" s="36"/>
      <c r="F9" s="36"/>
      <c r="G9" s="36"/>
      <c r="H9" s="36"/>
    </row>
    <row r="10" spans="1:8" customFormat="1" ht="12.75" customHeight="1">
      <c r="A10" s="31" t="s">
        <v>6</v>
      </c>
      <c r="B10" s="31" t="s">
        <v>7</v>
      </c>
      <c r="C10" s="32" t="s">
        <v>8</v>
      </c>
      <c r="D10" s="32" t="s">
        <v>9</v>
      </c>
      <c r="E10" s="34" t="s">
        <v>10</v>
      </c>
      <c r="F10" s="34"/>
      <c r="G10" s="34" t="s">
        <v>11</v>
      </c>
      <c r="H10" s="34"/>
    </row>
    <row r="11" spans="1:8" customFormat="1" ht="12.75" customHeight="1">
      <c r="A11" s="31"/>
      <c r="B11" s="31"/>
      <c r="C11" s="33"/>
      <c r="D11" s="33"/>
      <c r="E11" s="2" t="s">
        <v>12</v>
      </c>
      <c r="F11" s="2" t="s">
        <v>13</v>
      </c>
      <c r="G11" s="2" t="s">
        <v>12</v>
      </c>
      <c r="H11" s="2" t="s">
        <v>13</v>
      </c>
    </row>
    <row r="12" spans="1:8" customFormat="1" ht="12.75" customHeight="1">
      <c r="A12" s="3">
        <v>0</v>
      </c>
      <c r="B12" s="3">
        <v>1</v>
      </c>
      <c r="C12" s="4">
        <v>2</v>
      </c>
      <c r="D12" s="4">
        <v>3</v>
      </c>
      <c r="E12" s="2">
        <v>4</v>
      </c>
      <c r="F12" s="2">
        <v>5</v>
      </c>
      <c r="G12" s="2">
        <v>6</v>
      </c>
      <c r="H12" s="2">
        <v>7</v>
      </c>
    </row>
    <row r="13" spans="1:8" customFormat="1" ht="12.75" customHeight="1">
      <c r="A13" s="3"/>
      <c r="B13" s="5" t="s">
        <v>14</v>
      </c>
      <c r="C13" s="4" t="s">
        <v>15</v>
      </c>
      <c r="D13" s="6">
        <v>43000</v>
      </c>
      <c r="E13" s="7"/>
      <c r="F13" s="7">
        <f>D13*E13</f>
        <v>0</v>
      </c>
      <c r="G13" s="7">
        <f>'[1]9сар '!G13+'[1]10сар '!E13</f>
        <v>35</v>
      </c>
      <c r="H13" s="7">
        <f>G13*D13</f>
        <v>1505000</v>
      </c>
    </row>
    <row r="14" spans="1:8" customFormat="1" ht="12.75" hidden="1" customHeight="1">
      <c r="A14" s="3"/>
      <c r="B14" s="5" t="s">
        <v>16</v>
      </c>
      <c r="C14" s="8" t="s">
        <v>17</v>
      </c>
      <c r="D14" s="40">
        <v>10095.281000000001</v>
      </c>
      <c r="E14" s="7"/>
      <c r="F14" s="7">
        <f>D14*E14:E14</f>
        <v>0</v>
      </c>
      <c r="G14" s="7">
        <f>'[1]9сар '!G14+'[1]10сар '!E14</f>
        <v>0</v>
      </c>
      <c r="H14" s="7">
        <f>D14*G14</f>
        <v>0</v>
      </c>
    </row>
    <row r="15" spans="1:8" customFormat="1" ht="12.75" hidden="1" customHeight="1">
      <c r="A15" s="3"/>
      <c r="B15" s="5" t="s">
        <v>18</v>
      </c>
      <c r="C15" s="41" t="s">
        <v>138</v>
      </c>
      <c r="D15" s="42">
        <v>1650</v>
      </c>
      <c r="E15" s="7">
        <v>0</v>
      </c>
      <c r="F15" s="7">
        <f>D15*E15:E15</f>
        <v>0</v>
      </c>
      <c r="G15" s="7">
        <f>'[1]9сар '!G15+'[1]10сар '!E15</f>
        <v>0</v>
      </c>
      <c r="H15" s="7">
        <f>D15*G15</f>
        <v>0</v>
      </c>
    </row>
    <row r="16" spans="1:8" customFormat="1" ht="12.75" customHeight="1">
      <c r="A16" s="9" t="s">
        <v>19</v>
      </c>
      <c r="B16" s="10" t="s">
        <v>20</v>
      </c>
      <c r="C16" s="9"/>
      <c r="D16" s="11"/>
      <c r="E16" s="12"/>
      <c r="F16" s="12">
        <f>SUM(F13:F15)</f>
        <v>0</v>
      </c>
      <c r="G16" s="7"/>
      <c r="H16" s="12">
        <f>SUM(H13:H15)</f>
        <v>1505000</v>
      </c>
    </row>
    <row r="17" spans="1:8" customFormat="1" ht="12.75" hidden="1" customHeight="1">
      <c r="A17" s="3"/>
      <c r="B17" s="5" t="s">
        <v>21</v>
      </c>
      <c r="C17" s="41" t="s">
        <v>138</v>
      </c>
      <c r="D17" s="13">
        <v>42500</v>
      </c>
      <c r="E17" s="7">
        <v>0</v>
      </c>
      <c r="F17" s="7">
        <f>D17*E17</f>
        <v>0</v>
      </c>
      <c r="G17" s="7">
        <f>'[1]9сар '!G17+'[1]10сар '!E17</f>
        <v>0</v>
      </c>
      <c r="H17" s="7">
        <f>D17*G17</f>
        <v>0</v>
      </c>
    </row>
    <row r="18" spans="1:8" customFormat="1" ht="12.75" hidden="1" customHeight="1">
      <c r="A18" s="3"/>
      <c r="B18" s="5" t="s">
        <v>22</v>
      </c>
      <c r="C18" s="4" t="s">
        <v>23</v>
      </c>
      <c r="D18" s="13"/>
      <c r="E18" s="7"/>
      <c r="F18" s="7"/>
      <c r="G18" s="7">
        <f>'[1]9сар '!G18+'[1]10сар '!E18</f>
        <v>0</v>
      </c>
      <c r="H18" s="7">
        <f t="shared" ref="H18:H23" si="0">D18*G18</f>
        <v>0</v>
      </c>
    </row>
    <row r="19" spans="1:8" customFormat="1" ht="12.75" hidden="1" customHeight="1">
      <c r="A19" s="3"/>
      <c r="B19" s="5" t="s">
        <v>24</v>
      </c>
      <c r="C19" s="4" t="s">
        <v>23</v>
      </c>
      <c r="D19" s="13">
        <v>105000</v>
      </c>
      <c r="E19" s="7">
        <v>0</v>
      </c>
      <c r="F19" s="7">
        <f>D19*E19</f>
        <v>0</v>
      </c>
      <c r="G19" s="7">
        <f>'[1]9сар '!G19+'[1]10сар '!E19</f>
        <v>0</v>
      </c>
      <c r="H19" s="7">
        <f t="shared" si="0"/>
        <v>0</v>
      </c>
    </row>
    <row r="20" spans="1:8" customFormat="1" ht="12.75" hidden="1" customHeight="1">
      <c r="A20" s="3"/>
      <c r="B20" s="5" t="s">
        <v>25</v>
      </c>
      <c r="C20" s="4" t="s">
        <v>26</v>
      </c>
      <c r="D20" s="13">
        <v>5800</v>
      </c>
      <c r="E20" s="7"/>
      <c r="F20" s="7">
        <f t="shared" ref="F20:F23" si="1">D20*E20</f>
        <v>0</v>
      </c>
      <c r="G20" s="7">
        <f>'[1]9сар '!G20+'[1]10сар '!E20</f>
        <v>0</v>
      </c>
      <c r="H20" s="7">
        <f>D20*G20</f>
        <v>0</v>
      </c>
    </row>
    <row r="21" spans="1:8" customFormat="1" ht="12.75" hidden="1" customHeight="1">
      <c r="A21" s="3"/>
      <c r="B21" s="14" t="s">
        <v>27</v>
      </c>
      <c r="C21" s="4" t="s">
        <v>26</v>
      </c>
      <c r="D21" s="13">
        <v>2500</v>
      </c>
      <c r="E21" s="7"/>
      <c r="F21" s="7">
        <f t="shared" si="1"/>
        <v>0</v>
      </c>
      <c r="G21" s="7">
        <f>'[1]9сар '!G21+'[1]10сар '!E21</f>
        <v>0</v>
      </c>
      <c r="H21" s="7">
        <f>D21*G21</f>
        <v>0</v>
      </c>
    </row>
    <row r="22" spans="1:8" customFormat="1" ht="12.75" hidden="1" customHeight="1">
      <c r="A22" s="3"/>
      <c r="B22" s="14" t="s">
        <v>28</v>
      </c>
      <c r="C22" s="4" t="s">
        <v>26</v>
      </c>
      <c r="D22" s="13">
        <v>2500</v>
      </c>
      <c r="E22" s="7">
        <v>0</v>
      </c>
      <c r="F22" s="7">
        <f t="shared" si="1"/>
        <v>0</v>
      </c>
      <c r="G22" s="7">
        <f>'[1]9сар '!G22+'[1]10сар '!E22</f>
        <v>0</v>
      </c>
      <c r="H22" s="7">
        <f t="shared" si="0"/>
        <v>0</v>
      </c>
    </row>
    <row r="23" spans="1:8" customFormat="1" ht="12.75" hidden="1" customHeight="1">
      <c r="A23" s="3"/>
      <c r="B23" s="5" t="s">
        <v>29</v>
      </c>
      <c r="C23" s="4" t="s">
        <v>26</v>
      </c>
      <c r="D23" s="13">
        <v>2700</v>
      </c>
      <c r="E23" s="7">
        <v>0</v>
      </c>
      <c r="F23" s="7">
        <f t="shared" si="1"/>
        <v>0</v>
      </c>
      <c r="G23" s="7">
        <f>'[1]9сар '!G23+'[1]10сар '!E23</f>
        <v>0</v>
      </c>
      <c r="H23" s="7">
        <f t="shared" si="0"/>
        <v>0</v>
      </c>
    </row>
    <row r="24" spans="1:8" customFormat="1" ht="12.75" customHeight="1">
      <c r="A24" s="9" t="s">
        <v>30</v>
      </c>
      <c r="B24" s="10" t="s">
        <v>31</v>
      </c>
      <c r="C24" s="9"/>
      <c r="D24" s="11"/>
      <c r="E24" s="12"/>
      <c r="F24" s="15">
        <f>SUM(F17:F23)</f>
        <v>0</v>
      </c>
      <c r="G24" s="7"/>
      <c r="H24" s="15">
        <f>SUM(H17:H23)</f>
        <v>0</v>
      </c>
    </row>
    <row r="25" spans="1:8" customFormat="1" ht="12.75" hidden="1" customHeight="1">
      <c r="A25" s="3"/>
      <c r="B25" s="5" t="s">
        <v>32</v>
      </c>
      <c r="C25" s="4" t="s">
        <v>33</v>
      </c>
      <c r="D25" s="13">
        <v>48000</v>
      </c>
      <c r="E25" s="7">
        <v>0</v>
      </c>
      <c r="F25" s="7">
        <f>D25*E25</f>
        <v>0</v>
      </c>
      <c r="G25" s="7">
        <f>'[1]9сар '!G25+'[1]10сар '!E25</f>
        <v>0</v>
      </c>
      <c r="H25" s="7">
        <f>D25*G25</f>
        <v>0</v>
      </c>
    </row>
    <row r="26" spans="1:8" customFormat="1" ht="12.75" hidden="1" customHeight="1">
      <c r="A26" s="3"/>
      <c r="B26" s="5" t="s">
        <v>34</v>
      </c>
      <c r="C26" s="4" t="s">
        <v>35</v>
      </c>
      <c r="D26" s="13">
        <v>78000</v>
      </c>
      <c r="E26" s="16">
        <v>0</v>
      </c>
      <c r="F26" s="7">
        <f>D26*E26</f>
        <v>0</v>
      </c>
      <c r="G26" s="7">
        <f>'[1]9сар '!G26+'[1]10сар '!E26</f>
        <v>0</v>
      </c>
      <c r="H26" s="7">
        <f>D26*G26</f>
        <v>0</v>
      </c>
    </row>
    <row r="27" spans="1:8" customFormat="1" ht="12.75" hidden="1" customHeight="1">
      <c r="A27" s="3"/>
      <c r="B27" s="5" t="s">
        <v>36</v>
      </c>
      <c r="C27" s="4" t="s">
        <v>35</v>
      </c>
      <c r="D27" s="13"/>
      <c r="E27" s="16"/>
      <c r="F27" s="7"/>
      <c r="G27" s="7">
        <f>'[1]9сар '!G27+'[1]10сар '!E27</f>
        <v>0</v>
      </c>
      <c r="H27" s="7"/>
    </row>
    <row r="28" spans="1:8" customFormat="1" ht="12.75" hidden="1" customHeight="1">
      <c r="A28" s="3"/>
      <c r="B28" s="5" t="s">
        <v>37</v>
      </c>
      <c r="C28" s="4" t="s">
        <v>35</v>
      </c>
      <c r="D28" s="13">
        <v>65523</v>
      </c>
      <c r="E28" s="16"/>
      <c r="F28" s="7">
        <f>D28*E28</f>
        <v>0</v>
      </c>
      <c r="G28" s="7">
        <f>'[1]9сар '!G28+'[1]10сар '!E28</f>
        <v>0</v>
      </c>
      <c r="H28" s="7">
        <f>D28*G28</f>
        <v>0</v>
      </c>
    </row>
    <row r="29" spans="1:8" customFormat="1" ht="12.75" hidden="1" customHeight="1">
      <c r="A29" s="3"/>
      <c r="B29" s="5" t="s">
        <v>38</v>
      </c>
      <c r="C29" s="4" t="s">
        <v>35</v>
      </c>
      <c r="D29" s="13">
        <v>31500</v>
      </c>
      <c r="E29" s="16">
        <v>0</v>
      </c>
      <c r="F29" s="7">
        <f>D29*E29</f>
        <v>0</v>
      </c>
      <c r="G29" s="7">
        <f>'[1]9сар '!G29+'[1]10сар '!E29</f>
        <v>0</v>
      </c>
      <c r="H29" s="7">
        <f>D29*G29</f>
        <v>0</v>
      </c>
    </row>
    <row r="30" spans="1:8" customFormat="1" ht="12.75" customHeight="1">
      <c r="A30" s="9" t="s">
        <v>39</v>
      </c>
      <c r="B30" s="10" t="s">
        <v>40</v>
      </c>
      <c r="C30" s="9"/>
      <c r="D30" s="11"/>
      <c r="E30" s="17"/>
      <c r="F30" s="12">
        <f>F26+F28+F29+F25</f>
        <v>0</v>
      </c>
      <c r="G30" s="7"/>
      <c r="H30" s="12">
        <f>H26+H28+H29+H25</f>
        <v>0</v>
      </c>
    </row>
    <row r="31" spans="1:8" customFormat="1" ht="12.75" hidden="1" customHeight="1">
      <c r="A31" s="3"/>
      <c r="B31" s="5" t="s">
        <v>41</v>
      </c>
      <c r="C31" s="3" t="s">
        <v>26</v>
      </c>
      <c r="D31" s="13">
        <v>14800</v>
      </c>
      <c r="E31" s="16">
        <v>0</v>
      </c>
      <c r="F31" s="7">
        <f>D31*E31</f>
        <v>0</v>
      </c>
      <c r="G31" s="7">
        <f>'[1]9сар '!G31+'[1]10сар '!E31</f>
        <v>0</v>
      </c>
      <c r="H31" s="7">
        <f>D31*G31</f>
        <v>0</v>
      </c>
    </row>
    <row r="32" spans="1:8" customFormat="1" ht="12.75" hidden="1" customHeight="1">
      <c r="A32" s="3"/>
      <c r="B32" s="5" t="s">
        <v>42</v>
      </c>
      <c r="C32" s="3" t="s">
        <v>26</v>
      </c>
      <c r="D32" s="13">
        <v>5600</v>
      </c>
      <c r="E32" s="16">
        <v>0</v>
      </c>
      <c r="F32" s="7">
        <f>D32*E32</f>
        <v>0</v>
      </c>
      <c r="G32" s="7">
        <f>'[1]9сар '!G32+'[1]10сар '!E32</f>
        <v>0</v>
      </c>
      <c r="H32" s="7">
        <f>D32*G32</f>
        <v>0</v>
      </c>
    </row>
    <row r="33" spans="1:8" customFormat="1" ht="12.75" hidden="1" customHeight="1">
      <c r="A33" s="3"/>
      <c r="B33" s="5" t="s">
        <v>43</v>
      </c>
      <c r="C33" s="3"/>
      <c r="D33" s="13"/>
      <c r="E33" s="7"/>
      <c r="F33" s="7"/>
      <c r="G33" s="7">
        <f>'[1]9сар '!G33+'[1]10сар '!E33</f>
        <v>0</v>
      </c>
      <c r="H33" s="7"/>
    </row>
    <row r="34" spans="1:8" customFormat="1" ht="12.75" hidden="1" customHeight="1">
      <c r="A34" s="3"/>
      <c r="B34" s="5" t="s">
        <v>44</v>
      </c>
      <c r="C34" s="3" t="s">
        <v>26</v>
      </c>
      <c r="D34" s="13">
        <v>9500</v>
      </c>
      <c r="E34" s="7">
        <v>0</v>
      </c>
      <c r="F34" s="7">
        <f>D34*E34</f>
        <v>0</v>
      </c>
      <c r="G34" s="7">
        <f>'[1]9сар '!G34+'[1]10сар '!E34</f>
        <v>0</v>
      </c>
      <c r="H34" s="7">
        <f t="shared" ref="H34:H36" si="2">D34*G34</f>
        <v>0</v>
      </c>
    </row>
    <row r="35" spans="1:8" customFormat="1" ht="12.75" hidden="1" customHeight="1">
      <c r="A35" s="3"/>
      <c r="B35" s="5" t="s">
        <v>45</v>
      </c>
      <c r="C35" s="3" t="s">
        <v>26</v>
      </c>
      <c r="D35" s="13">
        <v>16000</v>
      </c>
      <c r="E35" s="7">
        <v>0</v>
      </c>
      <c r="F35" s="7">
        <f t="shared" ref="F35:F40" si="3">D35*E35</f>
        <v>0</v>
      </c>
      <c r="G35" s="7">
        <f>'[1]9сар '!G35+'[1]10сар '!E35</f>
        <v>0</v>
      </c>
      <c r="H35" s="7">
        <f t="shared" si="2"/>
        <v>0</v>
      </c>
    </row>
    <row r="36" spans="1:8" customFormat="1" ht="12.75" hidden="1" customHeight="1">
      <c r="A36" s="3"/>
      <c r="B36" s="5" t="s">
        <v>46</v>
      </c>
      <c r="C36" s="3" t="s">
        <v>26</v>
      </c>
      <c r="D36" s="13">
        <v>11300</v>
      </c>
      <c r="E36" s="7">
        <v>0</v>
      </c>
      <c r="F36" s="7">
        <f t="shared" si="3"/>
        <v>0</v>
      </c>
      <c r="G36" s="7">
        <f>'[1]9сар '!G36+'[1]10сар '!E36</f>
        <v>0</v>
      </c>
      <c r="H36" s="7">
        <f t="shared" si="2"/>
        <v>0</v>
      </c>
    </row>
    <row r="37" spans="1:8" customFormat="1" ht="12.75" hidden="1" customHeight="1">
      <c r="A37" s="3"/>
      <c r="B37" s="5" t="s">
        <v>47</v>
      </c>
      <c r="C37" s="3"/>
      <c r="D37" s="13"/>
      <c r="E37" s="7"/>
      <c r="F37" s="7"/>
      <c r="G37" s="7">
        <f>'[1]9сар '!G37+'[1]10сар '!E37</f>
        <v>0</v>
      </c>
      <c r="H37" s="7"/>
    </row>
    <row r="38" spans="1:8" customFormat="1" ht="12.75" hidden="1" customHeight="1">
      <c r="A38" s="3"/>
      <c r="B38" s="14" t="s">
        <v>48</v>
      </c>
      <c r="C38" s="3"/>
      <c r="D38" s="13"/>
      <c r="E38" s="7"/>
      <c r="F38" s="7"/>
      <c r="G38" s="7">
        <f>'[1]9сар '!G38+'[1]10сар '!E38</f>
        <v>0</v>
      </c>
      <c r="H38" s="7"/>
    </row>
    <row r="39" spans="1:8" customFormat="1" ht="12.75" hidden="1" customHeight="1">
      <c r="A39" s="3"/>
      <c r="B39" s="5" t="s">
        <v>49</v>
      </c>
      <c r="C39" s="3"/>
      <c r="D39" s="13"/>
      <c r="E39" s="7"/>
      <c r="F39" s="7"/>
      <c r="G39" s="7">
        <f>'[1]9сар '!G39+'[1]10сар '!E39</f>
        <v>0</v>
      </c>
      <c r="H39" s="7"/>
    </row>
    <row r="40" spans="1:8" customFormat="1" ht="12.75" hidden="1" customHeight="1">
      <c r="A40" s="3"/>
      <c r="B40" s="5" t="s">
        <v>50</v>
      </c>
      <c r="C40" s="4" t="s">
        <v>35</v>
      </c>
      <c r="D40" s="13">
        <v>210000</v>
      </c>
      <c r="E40" s="7">
        <v>0</v>
      </c>
      <c r="F40" s="7">
        <f t="shared" si="3"/>
        <v>0</v>
      </c>
      <c r="G40" s="7">
        <f>'[1]9сар '!G40+'[1]10сар '!E40</f>
        <v>0</v>
      </c>
      <c r="H40" s="7">
        <f>D40*G40</f>
        <v>0</v>
      </c>
    </row>
    <row r="41" spans="1:8" customFormat="1" ht="12.75" hidden="1" customHeight="1">
      <c r="A41" s="3"/>
      <c r="B41" s="5" t="s">
        <v>51</v>
      </c>
      <c r="C41" s="3" t="s">
        <v>26</v>
      </c>
      <c r="D41" s="13">
        <v>5500</v>
      </c>
      <c r="E41" s="7">
        <v>0</v>
      </c>
      <c r="F41" s="7">
        <f>D41*E41</f>
        <v>0</v>
      </c>
      <c r="G41" s="7">
        <f>'[1]9сар '!G41+'[1]10сар '!E41</f>
        <v>0</v>
      </c>
      <c r="H41" s="7">
        <f t="shared" ref="H41:H43" si="4">D41*G41</f>
        <v>0</v>
      </c>
    </row>
    <row r="42" spans="1:8" customFormat="1" ht="12.75" hidden="1" customHeight="1">
      <c r="A42" s="3"/>
      <c r="B42" s="5" t="s">
        <v>52</v>
      </c>
      <c r="C42" s="3" t="s">
        <v>26</v>
      </c>
      <c r="D42" s="13">
        <v>55000</v>
      </c>
      <c r="E42" s="7">
        <v>0</v>
      </c>
      <c r="F42" s="7">
        <f t="shared" ref="F42:F43" si="5">D42*E42</f>
        <v>0</v>
      </c>
      <c r="G42" s="7">
        <f>'[1]9сар '!G42+'[1]10сар '!E42</f>
        <v>0</v>
      </c>
      <c r="H42" s="7">
        <f t="shared" si="4"/>
        <v>0</v>
      </c>
    </row>
    <row r="43" spans="1:8" customFormat="1" ht="12.75" hidden="1" customHeight="1">
      <c r="A43" s="3"/>
      <c r="B43" s="5" t="s">
        <v>53</v>
      </c>
      <c r="C43" s="3" t="s">
        <v>26</v>
      </c>
      <c r="D43" s="13">
        <v>76000</v>
      </c>
      <c r="E43" s="7">
        <v>0</v>
      </c>
      <c r="F43" s="7">
        <f t="shared" si="5"/>
        <v>0</v>
      </c>
      <c r="G43" s="7">
        <f>'[1]9сар '!G43+'[1]10сар '!E43</f>
        <v>0</v>
      </c>
      <c r="H43" s="7">
        <f t="shared" si="4"/>
        <v>0</v>
      </c>
    </row>
    <row r="44" spans="1:8" customFormat="1" ht="12.75" hidden="1" customHeight="1">
      <c r="A44" s="3"/>
      <c r="B44" s="5"/>
      <c r="C44" s="3"/>
      <c r="D44" s="13"/>
      <c r="E44" s="7"/>
      <c r="F44" s="7"/>
      <c r="G44" s="7">
        <f>'[1]9сар '!G44+'[1]10сар '!E44</f>
        <v>0</v>
      </c>
      <c r="H44" s="7"/>
    </row>
    <row r="45" spans="1:8" customFormat="1" ht="12.75" customHeight="1">
      <c r="A45" s="9" t="s">
        <v>54</v>
      </c>
      <c r="B45" s="10" t="s">
        <v>55</v>
      </c>
      <c r="C45" s="9"/>
      <c r="D45" s="11"/>
      <c r="E45" s="12"/>
      <c r="F45" s="12">
        <f>SUM(F31:F43)</f>
        <v>0</v>
      </c>
      <c r="G45" s="7"/>
      <c r="H45" s="12">
        <f>SUM(H31:H43)</f>
        <v>0</v>
      </c>
    </row>
    <row r="46" spans="1:8" customFormat="1" ht="12.75" customHeight="1">
      <c r="A46" s="9" t="s">
        <v>56</v>
      </c>
      <c r="B46" s="10" t="s">
        <v>57</v>
      </c>
      <c r="C46" s="9"/>
      <c r="D46" s="11"/>
      <c r="E46" s="12"/>
      <c r="F46" s="12">
        <f>F24+F30+F45</f>
        <v>0</v>
      </c>
      <c r="G46" s="7"/>
      <c r="H46" s="12">
        <f>H24+H30+H45</f>
        <v>0</v>
      </c>
    </row>
    <row r="47" spans="1:8" customFormat="1" ht="12.75" hidden="1" customHeight="1">
      <c r="A47" s="3"/>
      <c r="B47" s="5" t="s">
        <v>58</v>
      </c>
      <c r="C47" s="18" t="s">
        <v>17</v>
      </c>
      <c r="D47" s="19">
        <v>10095.281000000001</v>
      </c>
      <c r="E47" s="7"/>
      <c r="F47" s="7">
        <f>D47*E47</f>
        <v>0</v>
      </c>
      <c r="G47" s="7">
        <f>'[1]9сар '!G47+'[1]10сар '!E47</f>
        <v>0</v>
      </c>
      <c r="H47" s="7">
        <f>D47*G47</f>
        <v>0</v>
      </c>
    </row>
    <row r="48" spans="1:8" customFormat="1" ht="12.75" hidden="1" customHeight="1">
      <c r="A48" s="3"/>
      <c r="B48" s="5" t="s">
        <v>59</v>
      </c>
      <c r="C48" s="4" t="s">
        <v>17</v>
      </c>
      <c r="D48" s="20">
        <v>10095.281000000001</v>
      </c>
      <c r="E48" s="7"/>
      <c r="F48" s="7">
        <f t="shared" ref="F48" si="6">D48*E48</f>
        <v>0</v>
      </c>
      <c r="G48" s="7">
        <f>'[1]9сар '!G48+'[1]10сар '!E48</f>
        <v>0</v>
      </c>
      <c r="H48" s="7">
        <f t="shared" ref="H48" si="7">D48*G48</f>
        <v>0</v>
      </c>
    </row>
    <row r="49" spans="1:8" customFormat="1" ht="12.75" hidden="1" customHeight="1">
      <c r="A49" s="3"/>
      <c r="B49" s="5" t="s">
        <v>60</v>
      </c>
      <c r="C49" s="4" t="s">
        <v>15</v>
      </c>
      <c r="D49" s="6">
        <v>10000</v>
      </c>
      <c r="E49" s="7">
        <v>0</v>
      </c>
      <c r="F49" s="7">
        <f>D49*E49</f>
        <v>0</v>
      </c>
      <c r="G49" s="7">
        <f>'[1]9сар '!G49+'[1]10сар '!E49</f>
        <v>0</v>
      </c>
      <c r="H49" s="7">
        <f>D49*G49</f>
        <v>0</v>
      </c>
    </row>
    <row r="50" spans="1:8" customFormat="1" ht="12.75" customHeight="1">
      <c r="A50" s="3"/>
      <c r="B50" s="43" t="s">
        <v>61</v>
      </c>
      <c r="C50" s="4" t="s">
        <v>15</v>
      </c>
      <c r="D50" s="19">
        <v>38000</v>
      </c>
      <c r="E50" s="7">
        <v>160</v>
      </c>
      <c r="F50" s="7">
        <f>D50*E50</f>
        <v>6080000</v>
      </c>
      <c r="G50" s="7">
        <f>'[1]9сар '!G50+'[1]10сар '!E50</f>
        <v>1120</v>
      </c>
      <c r="H50" s="7">
        <f>D50*G50</f>
        <v>42560000</v>
      </c>
    </row>
    <row r="51" spans="1:8" customFormat="1" ht="12.75" hidden="1" customHeight="1">
      <c r="A51" s="3"/>
      <c r="B51" s="14" t="s">
        <v>62</v>
      </c>
      <c r="C51" s="4" t="s">
        <v>15</v>
      </c>
      <c r="D51" s="44"/>
      <c r="E51" s="7"/>
      <c r="F51" s="7"/>
      <c r="G51" s="7">
        <f>'[1]9сар '!G51+'[1]10сар '!E51</f>
        <v>0</v>
      </c>
      <c r="H51" s="7"/>
    </row>
    <row r="52" spans="1:8" customFormat="1" ht="12.75" hidden="1" customHeight="1">
      <c r="A52" s="3"/>
      <c r="B52" s="14" t="s">
        <v>63</v>
      </c>
      <c r="C52" s="4" t="s">
        <v>15</v>
      </c>
      <c r="D52" s="44"/>
      <c r="E52" s="7"/>
      <c r="F52" s="7"/>
      <c r="G52" s="7">
        <f>'[1]9сар '!G52+'[1]10сар '!E52</f>
        <v>0</v>
      </c>
      <c r="H52" s="7"/>
    </row>
    <row r="53" spans="1:8" customFormat="1" ht="12.75" customHeight="1">
      <c r="A53" s="9" t="s">
        <v>64</v>
      </c>
      <c r="B53" s="10" t="s">
        <v>13</v>
      </c>
      <c r="C53" s="21"/>
      <c r="D53" s="11"/>
      <c r="E53" s="12"/>
      <c r="F53" s="12">
        <f>SUM(F47:F52)</f>
        <v>6080000</v>
      </c>
      <c r="G53" s="7"/>
      <c r="H53" s="12">
        <f>SUM(H47:H52)</f>
        <v>42560000</v>
      </c>
    </row>
    <row r="54" spans="1:8" customFormat="1" ht="12.75" hidden="1" customHeight="1">
      <c r="A54" s="3"/>
      <c r="B54" s="14" t="s">
        <v>65</v>
      </c>
      <c r="C54" s="4" t="s">
        <v>23</v>
      </c>
      <c r="D54" s="13">
        <v>650</v>
      </c>
      <c r="E54" s="7">
        <v>0</v>
      </c>
      <c r="F54" s="7">
        <f>D54*E54</f>
        <v>0</v>
      </c>
      <c r="G54" s="7">
        <f>'[1]9сар '!G54+'[1]10сар '!E54</f>
        <v>0</v>
      </c>
      <c r="H54" s="7">
        <f>D54*G54</f>
        <v>0</v>
      </c>
    </row>
    <row r="55" spans="1:8" customFormat="1" ht="12.75" hidden="1" customHeight="1">
      <c r="A55" s="3"/>
      <c r="B55" s="5" t="s">
        <v>66</v>
      </c>
      <c r="C55" s="4" t="s">
        <v>23</v>
      </c>
      <c r="D55" s="13">
        <v>550</v>
      </c>
      <c r="E55" s="7">
        <v>0</v>
      </c>
      <c r="F55" s="7">
        <f>D55*E55</f>
        <v>0</v>
      </c>
      <c r="G55" s="7">
        <f>'[1]9сар '!G55+'[1]10сар '!E55</f>
        <v>0</v>
      </c>
      <c r="H55" s="7">
        <f t="shared" ref="H55:H56" si="8">D55*G55</f>
        <v>0</v>
      </c>
    </row>
    <row r="56" spans="1:8" customFormat="1" ht="12.75" hidden="1" customHeight="1">
      <c r="A56" s="3"/>
      <c r="B56" s="5" t="s">
        <v>67</v>
      </c>
      <c r="C56" s="4" t="s">
        <v>23</v>
      </c>
      <c r="D56" s="13">
        <v>800</v>
      </c>
      <c r="E56" s="7">
        <v>0</v>
      </c>
      <c r="F56" s="7">
        <f>D56*E56</f>
        <v>0</v>
      </c>
      <c r="G56" s="7">
        <f>'[1]9сар '!G56+'[1]10сар '!E56</f>
        <v>0</v>
      </c>
      <c r="H56" s="7">
        <f t="shared" si="8"/>
        <v>0</v>
      </c>
    </row>
    <row r="57" spans="1:8" customFormat="1" ht="12.75" customHeight="1">
      <c r="A57" s="9" t="s">
        <v>68</v>
      </c>
      <c r="B57" s="10" t="s">
        <v>69</v>
      </c>
      <c r="C57" s="9"/>
      <c r="D57" s="11"/>
      <c r="E57" s="22"/>
      <c r="F57" s="12">
        <f>SUM(F54:F56)</f>
        <v>0</v>
      </c>
      <c r="G57" s="7"/>
      <c r="H57" s="12">
        <f>SUM(H54:H56)</f>
        <v>0</v>
      </c>
    </row>
    <row r="58" spans="1:8" customFormat="1" ht="12.75" hidden="1" customHeight="1">
      <c r="A58" s="3"/>
      <c r="B58" s="5" t="s">
        <v>70</v>
      </c>
      <c r="C58" s="4" t="s">
        <v>23</v>
      </c>
      <c r="D58" s="45">
        <v>10500</v>
      </c>
      <c r="E58" s="7">
        <v>0</v>
      </c>
      <c r="F58" s="7">
        <f>D58*E58</f>
        <v>0</v>
      </c>
      <c r="G58" s="7">
        <f>'[1]9сар '!G58+'[1]10сар '!E58</f>
        <v>0</v>
      </c>
      <c r="H58" s="7">
        <f>D58*G58</f>
        <v>0</v>
      </c>
    </row>
    <row r="59" spans="1:8" customFormat="1" ht="12.75" hidden="1" customHeight="1">
      <c r="A59" s="3"/>
      <c r="B59" s="45" t="s">
        <v>71</v>
      </c>
      <c r="C59" s="4" t="s">
        <v>23</v>
      </c>
      <c r="D59" s="13">
        <v>450000</v>
      </c>
      <c r="E59" s="7">
        <v>0</v>
      </c>
      <c r="F59" s="7">
        <f t="shared" ref="F59:F60" si="9">D59*E59</f>
        <v>0</v>
      </c>
      <c r="G59" s="7">
        <f>'[1]9сар '!G59+'[1]10сар '!E59</f>
        <v>0</v>
      </c>
      <c r="H59" s="7">
        <f t="shared" ref="H59:H60" si="10">D59*G59</f>
        <v>0</v>
      </c>
    </row>
    <row r="60" spans="1:8" customFormat="1" ht="12.75" hidden="1" customHeight="1">
      <c r="A60" s="3"/>
      <c r="B60" s="45" t="s">
        <v>72</v>
      </c>
      <c r="C60" s="4" t="s">
        <v>23</v>
      </c>
      <c r="D60" s="13">
        <v>250000</v>
      </c>
      <c r="E60" s="7">
        <v>0</v>
      </c>
      <c r="F60" s="7">
        <f t="shared" si="9"/>
        <v>0</v>
      </c>
      <c r="G60" s="7">
        <f>'[1]9сар '!G60+'[1]10сар '!E60</f>
        <v>0</v>
      </c>
      <c r="H60" s="7">
        <f t="shared" si="10"/>
        <v>0</v>
      </c>
    </row>
    <row r="61" spans="1:8" customFormat="1" ht="12.75" customHeight="1">
      <c r="A61" s="9" t="s">
        <v>73</v>
      </c>
      <c r="B61" s="10" t="s">
        <v>74</v>
      </c>
      <c r="C61" s="9"/>
      <c r="D61" s="11"/>
      <c r="E61" s="12"/>
      <c r="F61" s="7">
        <f>SUM(F58:F60)</f>
        <v>0</v>
      </c>
      <c r="G61" s="7"/>
      <c r="H61" s="7">
        <f>H58+H59+H60</f>
        <v>0</v>
      </c>
    </row>
    <row r="62" spans="1:8" customFormat="1" ht="12.75" customHeight="1">
      <c r="A62" s="9" t="s">
        <v>75</v>
      </c>
      <c r="B62" s="10" t="s">
        <v>76</v>
      </c>
      <c r="C62" s="9"/>
      <c r="D62" s="11"/>
      <c r="E62" s="12"/>
      <c r="F62" s="12">
        <f>F16+F46+F53+F57+F61</f>
        <v>6080000</v>
      </c>
      <c r="G62" s="7"/>
      <c r="H62" s="12">
        <f>H16+H46+H53+H57+H61</f>
        <v>44065000</v>
      </c>
    </row>
    <row r="63" spans="1:8" customFormat="1" ht="12.75" hidden="1" customHeight="1">
      <c r="A63" s="3"/>
      <c r="B63" s="14" t="s">
        <v>77</v>
      </c>
      <c r="C63" s="23" t="s">
        <v>26</v>
      </c>
      <c r="D63" s="13"/>
      <c r="E63" s="7"/>
      <c r="F63" s="7"/>
      <c r="G63" s="7">
        <f>'[1]9сар '!G63+'[1]10сар '!E63</f>
        <v>0</v>
      </c>
      <c r="H63" s="7"/>
    </row>
    <row r="64" spans="1:8" customFormat="1" ht="12.75" hidden="1" customHeight="1">
      <c r="A64" s="3"/>
      <c r="B64" s="5" t="s">
        <v>78</v>
      </c>
      <c r="C64" s="23" t="s">
        <v>26</v>
      </c>
      <c r="D64" s="13"/>
      <c r="E64" s="7"/>
      <c r="F64" s="7"/>
      <c r="G64" s="7">
        <f>'[1]9сар '!G64+'[1]10сар '!E64</f>
        <v>0</v>
      </c>
      <c r="H64" s="7"/>
    </row>
    <row r="65" spans="1:8" customFormat="1" ht="12.75" hidden="1" customHeight="1">
      <c r="A65" s="3"/>
      <c r="B65" s="5"/>
      <c r="C65" s="23"/>
      <c r="D65" s="13"/>
      <c r="E65" s="7"/>
      <c r="F65" s="7"/>
      <c r="G65" s="7">
        <f>'[1]9сар '!G65+'[1]10сар '!E65</f>
        <v>0</v>
      </c>
      <c r="H65" s="7"/>
    </row>
    <row r="66" spans="1:8" customFormat="1" ht="12.75" hidden="1" customHeight="1">
      <c r="A66" s="3"/>
      <c r="B66" s="5"/>
      <c r="C66" s="23"/>
      <c r="D66" s="13"/>
      <c r="E66" s="7"/>
      <c r="F66" s="7"/>
      <c r="G66" s="7">
        <f>'[1]9сар '!G66+'[1]10сар '!E66</f>
        <v>0</v>
      </c>
      <c r="H66" s="7"/>
    </row>
    <row r="67" spans="1:8" customFormat="1" ht="12.75" hidden="1" customHeight="1">
      <c r="A67" s="3"/>
      <c r="B67" s="5" t="s">
        <v>79</v>
      </c>
      <c r="C67" s="23" t="s">
        <v>26</v>
      </c>
      <c r="D67" s="13">
        <v>28000</v>
      </c>
      <c r="E67" s="7">
        <v>0</v>
      </c>
      <c r="F67" s="7">
        <f>D67*E67</f>
        <v>0</v>
      </c>
      <c r="G67" s="7">
        <f>'[1]9сар '!G67+'[1]10сар '!E67</f>
        <v>0</v>
      </c>
      <c r="H67" s="7">
        <f>D67*G67</f>
        <v>0</v>
      </c>
    </row>
    <row r="68" spans="1:8" customFormat="1" ht="12.75" hidden="1" customHeight="1">
      <c r="A68" s="3"/>
      <c r="B68" s="5" t="s">
        <v>80</v>
      </c>
      <c r="C68" s="23" t="s">
        <v>26</v>
      </c>
      <c r="D68" s="13">
        <v>27000</v>
      </c>
      <c r="E68" s="7"/>
      <c r="F68" s="7">
        <f>D68*E68</f>
        <v>0</v>
      </c>
      <c r="G68" s="7">
        <f>'[1]9сар '!G68+'[1]10сар '!E68</f>
        <v>0</v>
      </c>
      <c r="H68" s="7">
        <f>D68*G68</f>
        <v>0</v>
      </c>
    </row>
    <row r="69" spans="1:8" customFormat="1" ht="12.75" hidden="1" customHeight="1">
      <c r="A69" s="3"/>
      <c r="B69" s="5" t="s">
        <v>81</v>
      </c>
      <c r="C69" s="23" t="s">
        <v>26</v>
      </c>
      <c r="D69" s="13">
        <v>12000</v>
      </c>
      <c r="E69" s="7">
        <v>0</v>
      </c>
      <c r="F69" s="7">
        <f t="shared" ref="F69:F92" si="11">D69*E69</f>
        <v>0</v>
      </c>
      <c r="G69" s="7">
        <f>'[1]9сар '!G69+'[1]10сар '!E69</f>
        <v>0</v>
      </c>
      <c r="H69" s="7">
        <f t="shared" ref="H69:H70" si="12">D69*G69</f>
        <v>0</v>
      </c>
    </row>
    <row r="70" spans="1:8" customFormat="1" ht="12.75" hidden="1" customHeight="1">
      <c r="A70" s="3"/>
      <c r="B70" s="5" t="s">
        <v>82</v>
      </c>
      <c r="C70" s="23" t="s">
        <v>26</v>
      </c>
      <c r="D70" s="13">
        <v>13000</v>
      </c>
      <c r="E70" s="7"/>
      <c r="F70" s="7">
        <f t="shared" si="11"/>
        <v>0</v>
      </c>
      <c r="G70" s="7">
        <f>'[1]9сар '!G70+'[1]10сар '!E70</f>
        <v>0</v>
      </c>
      <c r="H70" s="7">
        <f t="shared" si="12"/>
        <v>0</v>
      </c>
    </row>
    <row r="71" spans="1:8" customFormat="1" ht="12.75" hidden="1" customHeight="1">
      <c r="A71" s="3"/>
      <c r="B71" s="5" t="s">
        <v>83</v>
      </c>
      <c r="C71" s="23" t="s">
        <v>26</v>
      </c>
      <c r="D71" s="13"/>
      <c r="E71" s="7"/>
      <c r="F71" s="7">
        <f t="shared" si="11"/>
        <v>0</v>
      </c>
      <c r="G71" s="7">
        <f>'[1]9сар '!G71+'[1]10сар '!E71</f>
        <v>0</v>
      </c>
      <c r="H71" s="7"/>
    </row>
    <row r="72" spans="1:8" customFormat="1" ht="12.75" hidden="1" customHeight="1">
      <c r="A72" s="3"/>
      <c r="B72" s="5" t="s">
        <v>84</v>
      </c>
      <c r="C72" s="23" t="s">
        <v>26</v>
      </c>
      <c r="D72" s="13">
        <v>20000</v>
      </c>
      <c r="E72" s="7"/>
      <c r="F72" s="7">
        <f t="shared" si="11"/>
        <v>0</v>
      </c>
      <c r="G72" s="7">
        <f>'[1]9сар '!G72+'[1]10сар '!E72</f>
        <v>0</v>
      </c>
      <c r="H72" s="7">
        <f>D72*G72</f>
        <v>0</v>
      </c>
    </row>
    <row r="73" spans="1:8" customFormat="1" ht="12.75" hidden="1" customHeight="1">
      <c r="A73" s="3"/>
      <c r="B73" s="5" t="s">
        <v>85</v>
      </c>
      <c r="C73" s="23" t="s">
        <v>26</v>
      </c>
      <c r="D73" s="13">
        <v>35500</v>
      </c>
      <c r="E73" s="7"/>
      <c r="F73" s="7">
        <f t="shared" si="11"/>
        <v>0</v>
      </c>
      <c r="G73" s="7">
        <f>'[1]9сар '!G73+'[1]10сар '!E73</f>
        <v>0</v>
      </c>
      <c r="H73" s="7">
        <f>D73*G73</f>
        <v>0</v>
      </c>
    </row>
    <row r="74" spans="1:8" customFormat="1" ht="12.75" hidden="1" customHeight="1">
      <c r="A74" s="3"/>
      <c r="B74" s="5" t="s">
        <v>86</v>
      </c>
      <c r="C74" s="23" t="s">
        <v>26</v>
      </c>
      <c r="D74" s="13"/>
      <c r="E74" s="7"/>
      <c r="F74" s="7">
        <f t="shared" si="11"/>
        <v>0</v>
      </c>
      <c r="G74" s="7">
        <f>'[1]9сар '!G74+'[1]10сар '!E74</f>
        <v>0</v>
      </c>
      <c r="H74" s="7">
        <f t="shared" ref="H74:H92" si="13">D74*G74</f>
        <v>0</v>
      </c>
    </row>
    <row r="75" spans="1:8" customFormat="1" ht="12.75" hidden="1" customHeight="1">
      <c r="A75" s="3"/>
      <c r="B75" s="14" t="s">
        <v>87</v>
      </c>
      <c r="C75" s="23" t="s">
        <v>26</v>
      </c>
      <c r="D75" s="13"/>
      <c r="E75" s="7"/>
      <c r="F75" s="7">
        <f t="shared" si="11"/>
        <v>0</v>
      </c>
      <c r="G75" s="7">
        <f>'[1]9сар '!G75+'[1]10сар '!E75</f>
        <v>0</v>
      </c>
      <c r="H75" s="7">
        <f t="shared" si="13"/>
        <v>0</v>
      </c>
    </row>
    <row r="76" spans="1:8" customFormat="1" ht="12.75" hidden="1" customHeight="1">
      <c r="A76" s="3"/>
      <c r="B76" s="5" t="s">
        <v>88</v>
      </c>
      <c r="C76" s="23" t="s">
        <v>26</v>
      </c>
      <c r="D76" s="13"/>
      <c r="E76" s="7"/>
      <c r="F76" s="7">
        <f t="shared" si="11"/>
        <v>0</v>
      </c>
      <c r="G76" s="7">
        <f>'[1]9сар '!G76+'[1]10сар '!E76</f>
        <v>0</v>
      </c>
      <c r="H76" s="7">
        <f t="shared" si="13"/>
        <v>0</v>
      </c>
    </row>
    <row r="77" spans="1:8" customFormat="1" ht="12.75" hidden="1" customHeight="1">
      <c r="A77" s="3"/>
      <c r="B77" s="5" t="s">
        <v>89</v>
      </c>
      <c r="C77" s="23" t="s">
        <v>26</v>
      </c>
      <c r="D77" s="13"/>
      <c r="E77" s="7"/>
      <c r="F77" s="7">
        <f t="shared" si="11"/>
        <v>0</v>
      </c>
      <c r="G77" s="7">
        <f>'[1]9сар '!G77+'[1]10сар '!E77</f>
        <v>0</v>
      </c>
      <c r="H77" s="7">
        <f t="shared" si="13"/>
        <v>0</v>
      </c>
    </row>
    <row r="78" spans="1:8" customFormat="1" ht="12.75" hidden="1" customHeight="1">
      <c r="A78" s="3"/>
      <c r="B78" s="5" t="s">
        <v>90</v>
      </c>
      <c r="C78" s="23" t="s">
        <v>26</v>
      </c>
      <c r="D78" s="13">
        <v>2000000</v>
      </c>
      <c r="E78" s="7"/>
      <c r="F78" s="7">
        <f t="shared" si="11"/>
        <v>0</v>
      </c>
      <c r="G78" s="7">
        <f>'[1]9сар '!G78+'[1]10сар '!E78</f>
        <v>0</v>
      </c>
      <c r="H78" s="7">
        <f t="shared" si="13"/>
        <v>0</v>
      </c>
    </row>
    <row r="79" spans="1:8" customFormat="1" ht="12.75" hidden="1" customHeight="1">
      <c r="A79" s="3"/>
      <c r="B79" s="5" t="s">
        <v>91</v>
      </c>
      <c r="C79" s="23" t="s">
        <v>26</v>
      </c>
      <c r="D79" s="13">
        <v>80000</v>
      </c>
      <c r="E79" s="7">
        <v>0</v>
      </c>
      <c r="F79" s="7">
        <f t="shared" si="11"/>
        <v>0</v>
      </c>
      <c r="G79" s="7">
        <f>'[1]9сар '!G79+'[1]10сар '!E79</f>
        <v>0</v>
      </c>
      <c r="H79" s="7">
        <f t="shared" si="13"/>
        <v>0</v>
      </c>
    </row>
    <row r="80" spans="1:8" customFormat="1" ht="12.75" hidden="1" customHeight="1">
      <c r="A80" s="3"/>
      <c r="B80" s="5" t="s">
        <v>92</v>
      </c>
      <c r="C80" s="23" t="s">
        <v>26</v>
      </c>
      <c r="D80" s="13">
        <v>80000</v>
      </c>
      <c r="E80" s="7">
        <v>0</v>
      </c>
      <c r="F80" s="7">
        <f t="shared" si="11"/>
        <v>0</v>
      </c>
      <c r="G80" s="7">
        <f>'[1]9сар '!G80+'[1]10сар '!E80</f>
        <v>0</v>
      </c>
      <c r="H80" s="7">
        <f t="shared" si="13"/>
        <v>0</v>
      </c>
    </row>
    <row r="81" spans="1:8" customFormat="1" ht="12.75" hidden="1" customHeight="1">
      <c r="A81" s="3"/>
      <c r="B81" s="5" t="s">
        <v>93</v>
      </c>
      <c r="C81" s="23" t="s">
        <v>26</v>
      </c>
      <c r="D81" s="13">
        <v>30000</v>
      </c>
      <c r="E81" s="7">
        <v>0</v>
      </c>
      <c r="F81" s="7">
        <f t="shared" si="11"/>
        <v>0</v>
      </c>
      <c r="G81" s="7">
        <f>'[1]9сар '!G81+'[1]10сар '!E81</f>
        <v>0</v>
      </c>
      <c r="H81" s="7">
        <f t="shared" si="13"/>
        <v>0</v>
      </c>
    </row>
    <row r="82" spans="1:8" customFormat="1" ht="12.75" hidden="1" customHeight="1">
      <c r="A82" s="3"/>
      <c r="B82" s="5" t="s">
        <v>94</v>
      </c>
      <c r="C82" s="23" t="s">
        <v>26</v>
      </c>
      <c r="D82" s="13">
        <v>80000</v>
      </c>
      <c r="E82" s="7"/>
      <c r="F82" s="7">
        <f t="shared" si="11"/>
        <v>0</v>
      </c>
      <c r="G82" s="7">
        <f>'[1]9сар '!G82+'[1]10сар '!E82</f>
        <v>0</v>
      </c>
      <c r="H82" s="7">
        <f t="shared" si="13"/>
        <v>0</v>
      </c>
    </row>
    <row r="83" spans="1:8" customFormat="1" ht="12.75" hidden="1" customHeight="1">
      <c r="A83" s="3"/>
      <c r="B83" s="5" t="s">
        <v>95</v>
      </c>
      <c r="C83" s="23" t="s">
        <v>26</v>
      </c>
      <c r="D83" s="13">
        <v>20000</v>
      </c>
      <c r="E83" s="7">
        <v>0</v>
      </c>
      <c r="F83" s="7">
        <f t="shared" si="11"/>
        <v>0</v>
      </c>
      <c r="G83" s="7">
        <f>'[1]9сар '!G83+'[1]10сар '!E83</f>
        <v>0</v>
      </c>
      <c r="H83" s="7">
        <f t="shared" si="13"/>
        <v>0</v>
      </c>
    </row>
    <row r="84" spans="1:8" customFormat="1" ht="12.75" hidden="1" customHeight="1">
      <c r="A84" s="3"/>
      <c r="B84" s="5" t="s">
        <v>96</v>
      </c>
      <c r="C84" s="23" t="s">
        <v>26</v>
      </c>
      <c r="D84" s="13">
        <v>14400</v>
      </c>
      <c r="E84" s="7"/>
      <c r="F84" s="7">
        <f t="shared" si="11"/>
        <v>0</v>
      </c>
      <c r="G84" s="7">
        <f>'[1]9сар '!G84+'[1]10сар '!E84</f>
        <v>0</v>
      </c>
      <c r="H84" s="7">
        <f t="shared" si="13"/>
        <v>0</v>
      </c>
    </row>
    <row r="85" spans="1:8" customFormat="1" ht="12.75" hidden="1" customHeight="1">
      <c r="A85" s="3"/>
      <c r="B85" s="5" t="s">
        <v>97</v>
      </c>
      <c r="C85" s="23" t="s">
        <v>26</v>
      </c>
      <c r="D85" s="13">
        <v>14000</v>
      </c>
      <c r="E85" s="7"/>
      <c r="F85" s="7">
        <f t="shared" si="11"/>
        <v>0</v>
      </c>
      <c r="G85" s="7">
        <f>'[1]9сар '!G85+'[1]10сар '!E85</f>
        <v>0</v>
      </c>
      <c r="H85" s="7">
        <f t="shared" si="13"/>
        <v>0</v>
      </c>
    </row>
    <row r="86" spans="1:8" customFormat="1" ht="12.75" hidden="1" customHeight="1">
      <c r="A86" s="3"/>
      <c r="B86" s="5" t="s">
        <v>98</v>
      </c>
      <c r="C86" s="23" t="s">
        <v>26</v>
      </c>
      <c r="D86" s="13">
        <v>18400</v>
      </c>
      <c r="E86" s="7">
        <v>0</v>
      </c>
      <c r="F86" s="7">
        <f t="shared" si="11"/>
        <v>0</v>
      </c>
      <c r="G86" s="7">
        <f>'[1]9сар '!G86+'[1]10сар '!E86</f>
        <v>0</v>
      </c>
      <c r="H86" s="7">
        <f t="shared" si="13"/>
        <v>0</v>
      </c>
    </row>
    <row r="87" spans="1:8" customFormat="1" ht="12.75" hidden="1" customHeight="1">
      <c r="A87" s="3"/>
      <c r="B87" s="14" t="s">
        <v>99</v>
      </c>
      <c r="C87" s="23" t="s">
        <v>26</v>
      </c>
      <c r="D87" s="13"/>
      <c r="E87" s="7"/>
      <c r="F87" s="7">
        <f t="shared" si="11"/>
        <v>0</v>
      </c>
      <c r="G87" s="7">
        <f>'[1]9сар '!G87+'[1]10сар '!E87</f>
        <v>0</v>
      </c>
      <c r="H87" s="7">
        <f t="shared" si="13"/>
        <v>0</v>
      </c>
    </row>
    <row r="88" spans="1:8" customFormat="1" ht="12.75" hidden="1" customHeight="1">
      <c r="A88" s="3"/>
      <c r="B88" s="14" t="s">
        <v>100</v>
      </c>
      <c r="C88" s="23" t="s">
        <v>26</v>
      </c>
      <c r="D88" s="13">
        <v>18240</v>
      </c>
      <c r="E88" s="7">
        <v>0</v>
      </c>
      <c r="F88" s="7">
        <f t="shared" si="11"/>
        <v>0</v>
      </c>
      <c r="G88" s="7">
        <f>'[1]9сар '!G88+'[1]10сар '!E88</f>
        <v>0</v>
      </c>
      <c r="H88" s="7">
        <f t="shared" si="13"/>
        <v>0</v>
      </c>
    </row>
    <row r="89" spans="1:8" customFormat="1" ht="12.75" hidden="1" customHeight="1">
      <c r="A89" s="3"/>
      <c r="B89" s="5" t="s">
        <v>101</v>
      </c>
      <c r="C89" s="23" t="s">
        <v>26</v>
      </c>
      <c r="D89" s="13">
        <v>6240</v>
      </c>
      <c r="E89" s="7">
        <v>0</v>
      </c>
      <c r="F89" s="7">
        <f t="shared" si="11"/>
        <v>0</v>
      </c>
      <c r="G89" s="7">
        <f>'[1]9сар '!G89+'[1]10сар '!E89</f>
        <v>0</v>
      </c>
      <c r="H89" s="7">
        <f t="shared" si="13"/>
        <v>0</v>
      </c>
    </row>
    <row r="90" spans="1:8" customFormat="1" ht="12.75" hidden="1" customHeight="1">
      <c r="A90" s="3"/>
      <c r="B90" s="24" t="s">
        <v>102</v>
      </c>
      <c r="C90" s="23" t="s">
        <v>26</v>
      </c>
      <c r="D90" s="13">
        <v>3120</v>
      </c>
      <c r="E90" s="7">
        <v>0</v>
      </c>
      <c r="F90" s="7">
        <f t="shared" si="11"/>
        <v>0</v>
      </c>
      <c r="G90" s="7">
        <f>'[1]9сар '!G90+'[1]10сар '!E90</f>
        <v>0</v>
      </c>
      <c r="H90" s="7">
        <f t="shared" si="13"/>
        <v>0</v>
      </c>
    </row>
    <row r="91" spans="1:8" customFormat="1" ht="12.75" hidden="1" customHeight="1">
      <c r="A91" s="3"/>
      <c r="B91" s="5" t="s">
        <v>103</v>
      </c>
      <c r="C91" s="23" t="s">
        <v>26</v>
      </c>
      <c r="D91" s="13">
        <v>3120</v>
      </c>
      <c r="E91" s="7">
        <v>0</v>
      </c>
      <c r="F91" s="7">
        <f t="shared" si="11"/>
        <v>0</v>
      </c>
      <c r="G91" s="7">
        <f>'[1]9сар '!G91+'[1]10сар '!E91</f>
        <v>0</v>
      </c>
      <c r="H91" s="7">
        <f t="shared" si="13"/>
        <v>0</v>
      </c>
    </row>
    <row r="92" spans="1:8" customFormat="1" ht="12.75" hidden="1" customHeight="1">
      <c r="A92" s="3"/>
      <c r="B92" s="5" t="s">
        <v>104</v>
      </c>
      <c r="C92" s="23" t="s">
        <v>26</v>
      </c>
      <c r="D92" s="13">
        <v>40000</v>
      </c>
      <c r="E92" s="7"/>
      <c r="F92" s="7">
        <f t="shared" si="11"/>
        <v>0</v>
      </c>
      <c r="G92" s="7">
        <f>'[1]9сар '!G92+'[1]10сар '!E92</f>
        <v>0</v>
      </c>
      <c r="H92" s="7">
        <f t="shared" si="13"/>
        <v>0</v>
      </c>
    </row>
    <row r="93" spans="1:8" customFormat="1" ht="12.75" customHeight="1">
      <c r="A93" s="9" t="s">
        <v>105</v>
      </c>
      <c r="B93" s="25" t="s">
        <v>106</v>
      </c>
      <c r="C93" s="9"/>
      <c r="D93" s="11"/>
      <c r="E93" s="12"/>
      <c r="F93" s="12">
        <f>SUM(F63:F92)</f>
        <v>0</v>
      </c>
      <c r="G93" s="7"/>
      <c r="H93" s="12">
        <f>SUM(H63:H92)</f>
        <v>0</v>
      </c>
    </row>
    <row r="94" spans="1:8" customFormat="1" ht="12.75" hidden="1" customHeight="1">
      <c r="A94" s="3"/>
      <c r="B94" s="5" t="s">
        <v>107</v>
      </c>
      <c r="C94" s="3" t="s">
        <v>108</v>
      </c>
      <c r="D94" s="13">
        <v>85000</v>
      </c>
      <c r="E94" s="7"/>
      <c r="F94" s="7">
        <f>D94*E94</f>
        <v>0</v>
      </c>
      <c r="G94" s="7">
        <f>'[1]9сар '!G94+'[1]10сар '!E94</f>
        <v>0</v>
      </c>
      <c r="H94" s="7">
        <f>D94*G94</f>
        <v>0</v>
      </c>
    </row>
    <row r="95" spans="1:8" customFormat="1" ht="12.75" hidden="1" customHeight="1">
      <c r="A95" s="3"/>
      <c r="B95" s="5" t="s">
        <v>109</v>
      </c>
      <c r="C95" s="3" t="s">
        <v>108</v>
      </c>
      <c r="D95" s="13">
        <v>150000</v>
      </c>
      <c r="E95" s="7"/>
      <c r="F95" s="7">
        <f>D95*E95</f>
        <v>0</v>
      </c>
      <c r="G95" s="7">
        <f>'[1]9сар '!G95+'[1]10сар '!E95</f>
        <v>0</v>
      </c>
      <c r="H95" s="7">
        <f>D95*G95</f>
        <v>0</v>
      </c>
    </row>
    <row r="96" spans="1:8" customFormat="1" ht="12.75" customHeight="1">
      <c r="A96" s="3"/>
      <c r="B96" s="5" t="s">
        <v>110</v>
      </c>
      <c r="C96" s="3" t="s">
        <v>111</v>
      </c>
      <c r="D96" s="13">
        <v>850000</v>
      </c>
      <c r="E96" s="7">
        <v>1</v>
      </c>
      <c r="F96" s="7">
        <f>D96*E96</f>
        <v>850000</v>
      </c>
      <c r="G96" s="7">
        <f>'[1]9сар '!G96+'[1]10сар '!E96</f>
        <v>10</v>
      </c>
      <c r="H96" s="7">
        <f>D96*G96</f>
        <v>8500000</v>
      </c>
    </row>
    <row r="97" spans="1:8" customFormat="1" ht="12.75" hidden="1" customHeight="1">
      <c r="A97" s="3"/>
      <c r="B97" s="5" t="s">
        <v>112</v>
      </c>
      <c r="C97" s="3" t="s">
        <v>113</v>
      </c>
      <c r="D97" s="13">
        <v>1000000</v>
      </c>
      <c r="E97" s="7"/>
      <c r="F97" s="7">
        <f>D97*E97</f>
        <v>0</v>
      </c>
      <c r="G97" s="7">
        <f>'[1]9сар '!G97+'[1]10сар '!E97</f>
        <v>0</v>
      </c>
      <c r="H97" s="7">
        <f>D97*G97</f>
        <v>0</v>
      </c>
    </row>
    <row r="98" spans="1:8" customFormat="1" ht="12.75" hidden="1" customHeight="1">
      <c r="A98" s="3"/>
      <c r="B98" s="5" t="s">
        <v>114</v>
      </c>
      <c r="C98" s="3"/>
      <c r="D98" s="13"/>
      <c r="E98" s="7"/>
      <c r="F98" s="7"/>
      <c r="G98" s="7">
        <f>'[1]9сар '!G98+'[1]10сар '!E98</f>
        <v>0</v>
      </c>
      <c r="H98" s="7"/>
    </row>
    <row r="99" spans="1:8" customFormat="1" ht="12.75" customHeight="1">
      <c r="A99" s="9" t="s">
        <v>115</v>
      </c>
      <c r="B99" s="10" t="s">
        <v>116</v>
      </c>
      <c r="C99" s="9"/>
      <c r="D99" s="11"/>
      <c r="E99" s="12"/>
      <c r="F99" s="12">
        <f>SUM(F94:F98)</f>
        <v>850000</v>
      </c>
      <c r="G99" s="12"/>
      <c r="H99" s="12">
        <f>SUM(H94:H98)</f>
        <v>8500000</v>
      </c>
    </row>
    <row r="100" spans="1:8" customFormat="1" ht="12.75" customHeight="1">
      <c r="A100" s="9" t="s">
        <v>117</v>
      </c>
      <c r="B100" s="10" t="s">
        <v>118</v>
      </c>
      <c r="C100" s="9"/>
      <c r="D100" s="11"/>
      <c r="E100" s="12"/>
      <c r="F100" s="12">
        <f>F99+F93</f>
        <v>850000</v>
      </c>
      <c r="G100" s="12"/>
      <c r="H100" s="12">
        <f>H99+H93</f>
        <v>8500000</v>
      </c>
    </row>
    <row r="101" spans="1:8" customFormat="1" ht="12.75" hidden="1" customHeight="1">
      <c r="A101" s="9"/>
      <c r="B101" s="10"/>
      <c r="C101" s="9"/>
      <c r="D101" s="11"/>
      <c r="E101" s="12"/>
      <c r="F101" s="12"/>
      <c r="G101" s="12"/>
      <c r="H101" s="12"/>
    </row>
    <row r="102" spans="1:8" customFormat="1" ht="12.75" customHeight="1">
      <c r="A102" s="9" t="s">
        <v>119</v>
      </c>
      <c r="B102" s="10" t="s">
        <v>120</v>
      </c>
      <c r="C102" s="9"/>
      <c r="D102" s="11"/>
      <c r="E102" s="12"/>
      <c r="F102" s="12">
        <f>F62+F100</f>
        <v>6930000</v>
      </c>
      <c r="G102" s="12"/>
      <c r="H102" s="12">
        <f>H62+H100</f>
        <v>52565000</v>
      </c>
    </row>
    <row r="103" spans="1:8" customFormat="1" ht="12.75" customHeight="1">
      <c r="A103" s="9" t="s">
        <v>121</v>
      </c>
      <c r="B103" s="10" t="s">
        <v>122</v>
      </c>
      <c r="C103" s="9"/>
      <c r="D103" s="11"/>
      <c r="E103" s="12"/>
      <c r="F103" s="12">
        <f>F102*0.1</f>
        <v>693000</v>
      </c>
      <c r="G103" s="12"/>
      <c r="H103" s="12">
        <f>H102*0.1</f>
        <v>5256500</v>
      </c>
    </row>
    <row r="104" spans="1:8" customFormat="1" ht="12.75" customHeight="1">
      <c r="A104" s="9" t="s">
        <v>123</v>
      </c>
      <c r="B104" s="10" t="s">
        <v>124</v>
      </c>
      <c r="C104" s="9"/>
      <c r="D104" s="11"/>
      <c r="E104" s="12"/>
      <c r="F104" s="12">
        <f>SUM(F102:F103)</f>
        <v>7623000</v>
      </c>
      <c r="G104" s="12"/>
      <c r="H104" s="12">
        <f>SUM(H102:H103)</f>
        <v>57821500</v>
      </c>
    </row>
    <row r="105" spans="1:8" customFormat="1" ht="13.5" customHeight="1">
      <c r="A105" s="37"/>
      <c r="B105" s="26" t="s">
        <v>125</v>
      </c>
      <c r="D105" s="38"/>
      <c r="E105" s="38"/>
      <c r="F105" s="38"/>
      <c r="G105" s="38"/>
      <c r="H105" s="38"/>
    </row>
    <row r="106" spans="1:8" customFormat="1" ht="13.5" customHeight="1">
      <c r="A106" s="37"/>
      <c r="B106" t="s">
        <v>126</v>
      </c>
      <c r="D106" s="38"/>
      <c r="E106" s="38"/>
      <c r="F106" s="46" t="s">
        <v>127</v>
      </c>
      <c r="G106" s="46"/>
      <c r="H106" s="38"/>
    </row>
    <row r="107" spans="1:8" customFormat="1" ht="13.5" customHeight="1">
      <c r="A107" s="37"/>
      <c r="B107" t="s">
        <v>128</v>
      </c>
      <c r="D107" s="38"/>
      <c r="E107" s="38"/>
      <c r="F107" s="46" t="s">
        <v>129</v>
      </c>
      <c r="G107" s="46"/>
      <c r="H107" s="38"/>
    </row>
    <row r="108" spans="1:8" customFormat="1" ht="13.5" customHeight="1">
      <c r="A108" s="37"/>
      <c r="B108" s="47" t="s">
        <v>130</v>
      </c>
      <c r="D108" s="38"/>
      <c r="E108" s="38"/>
      <c r="F108" s="46" t="s">
        <v>131</v>
      </c>
      <c r="G108" s="46"/>
      <c r="H108" s="38"/>
    </row>
    <row r="109" spans="1:8" customFormat="1" ht="13.5" customHeight="1">
      <c r="A109" s="37"/>
      <c r="B109" s="26" t="s">
        <v>132</v>
      </c>
      <c r="D109" s="38"/>
      <c r="E109" s="38"/>
      <c r="F109" s="38"/>
      <c r="G109" s="38"/>
      <c r="H109" s="38"/>
    </row>
    <row r="110" spans="1:8" customFormat="1" ht="13.5" customHeight="1">
      <c r="A110" s="37"/>
      <c r="B110" t="s">
        <v>133</v>
      </c>
      <c r="D110" s="38"/>
      <c r="E110" s="38"/>
      <c r="F110" s="38" t="s">
        <v>139</v>
      </c>
      <c r="G110" s="38"/>
      <c r="H110" s="38"/>
    </row>
    <row r="111" spans="1:8" customFormat="1" ht="13.5" customHeight="1">
      <c r="A111" s="37"/>
      <c r="B111" s="26" t="s">
        <v>134</v>
      </c>
      <c r="D111" s="38"/>
      <c r="E111" s="38"/>
      <c r="F111" s="38"/>
      <c r="G111" s="38"/>
      <c r="H111" s="38"/>
    </row>
    <row r="112" spans="1:8" customFormat="1" ht="13.5" customHeight="1">
      <c r="A112" s="37"/>
      <c r="B112" t="s">
        <v>135</v>
      </c>
      <c r="D112" s="38"/>
      <c r="E112" s="38"/>
      <c r="F112" s="48" t="s">
        <v>136</v>
      </c>
      <c r="G112" s="48"/>
      <c r="H112" s="38"/>
    </row>
    <row r="113" spans="1:8" s="50" customFormat="1" ht="15">
      <c r="A113" s="49"/>
      <c r="B113" s="30" t="s">
        <v>140</v>
      </c>
      <c r="C113" s="30"/>
      <c r="D113" s="30"/>
      <c r="E113" s="30"/>
      <c r="F113" s="30"/>
      <c r="G113" s="30"/>
      <c r="H113" s="30"/>
    </row>
    <row r="114" spans="1:8" customFormat="1" ht="14.4">
      <c r="A114" s="37"/>
      <c r="D114" s="38"/>
      <c r="E114" s="38"/>
      <c r="F114" s="38"/>
      <c r="G114" s="38"/>
      <c r="H114" s="38"/>
    </row>
  </sheetData>
  <mergeCells count="17">
    <mergeCell ref="B113:H113"/>
    <mergeCell ref="B6:H6"/>
    <mergeCell ref="A8:H8"/>
    <mergeCell ref="A9:H9"/>
    <mergeCell ref="A10:A11"/>
    <mergeCell ref="B10:B11"/>
    <mergeCell ref="C10:C11"/>
    <mergeCell ref="D10:D11"/>
    <mergeCell ref="E10:F10"/>
    <mergeCell ref="G10:H10"/>
    <mergeCell ref="A1:H1"/>
    <mergeCell ref="A2:H2"/>
    <mergeCell ref="A3:H3"/>
    <mergeCell ref="B5:H5"/>
    <mergeCell ref="F106:G106"/>
    <mergeCell ref="F107:G107"/>
    <mergeCell ref="F108:G108"/>
  </mergeCells>
  <pageMargins left="0.95" right="0.4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2024-10-22T07:07:31Z</cp:lastPrinted>
  <dcterms:created xsi:type="dcterms:W3CDTF">2024-09-19T05:31:14Z</dcterms:created>
  <dcterms:modified xsi:type="dcterms:W3CDTF">2024-10-22T07:07:52Z</dcterms:modified>
</cp:coreProperties>
</file>