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oboot shar document\Guitsetgel\2025\"/>
    </mc:Choice>
  </mc:AlternateContent>
  <xr:revisionPtr revIDLastSave="0" documentId="8_{6D1C9C1B-103F-4471-93D0-EF30CE653428}" xr6:coauthVersionLast="45" xr6:coauthVersionMax="45" xr10:uidLastSave="{00000000-0000-0000-0000-000000000000}"/>
  <bookViews>
    <workbookView xWindow="-120" yWindow="-120" windowWidth="29040" windowHeight="15840" xr2:uid="{2A487B7B-71C0-4E69-9274-12E2D0722B86}"/>
  </bookViews>
  <sheets>
    <sheet name="1-р са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 l="1"/>
  <c r="G85" i="1"/>
  <c r="I84" i="1"/>
  <c r="G84" i="1"/>
  <c r="I83" i="1"/>
  <c r="I86" i="1" s="1"/>
  <c r="G83" i="1"/>
  <c r="G86" i="1" s="1"/>
  <c r="G87" i="1" s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I82" i="1" s="1"/>
  <c r="G62" i="1"/>
  <c r="I61" i="1"/>
  <c r="G61" i="1"/>
  <c r="I60" i="1"/>
  <c r="G60" i="1"/>
  <c r="G82" i="1" s="1"/>
  <c r="G59" i="1"/>
  <c r="I58" i="1"/>
  <c r="I59" i="1" s="1"/>
  <c r="G58" i="1"/>
  <c r="I57" i="1"/>
  <c r="G57" i="1"/>
  <c r="G55" i="1"/>
  <c r="I54" i="1"/>
  <c r="G54" i="1"/>
  <c r="I53" i="1"/>
  <c r="G53" i="1"/>
  <c r="I52" i="1"/>
  <c r="G52" i="1"/>
  <c r="I51" i="1"/>
  <c r="I55" i="1" s="1"/>
  <c r="G51" i="1"/>
  <c r="I49" i="1"/>
  <c r="G49" i="1"/>
  <c r="H48" i="1"/>
  <c r="I48" i="1" s="1"/>
  <c r="G48" i="1"/>
  <c r="I47" i="1"/>
  <c r="I50" i="1" s="1"/>
  <c r="G47" i="1"/>
  <c r="G50" i="1" s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G45" i="1" s="1"/>
  <c r="I30" i="1"/>
  <c r="I45" i="1" s="1"/>
  <c r="G30" i="1"/>
  <c r="I28" i="1"/>
  <c r="G28" i="1"/>
  <c r="I27" i="1"/>
  <c r="G27" i="1"/>
  <c r="I26" i="1"/>
  <c r="G26" i="1"/>
  <c r="I25" i="1"/>
  <c r="I29" i="1" s="1"/>
  <c r="G25" i="1"/>
  <c r="G29" i="1" s="1"/>
  <c r="I23" i="1"/>
  <c r="G23" i="1"/>
  <c r="I22" i="1"/>
  <c r="G22" i="1"/>
  <c r="I21" i="1"/>
  <c r="G21" i="1"/>
  <c r="I20" i="1"/>
  <c r="G20" i="1"/>
  <c r="I19" i="1"/>
  <c r="I24" i="1" s="1"/>
  <c r="I46" i="1" s="1"/>
  <c r="I56" i="1" s="1"/>
  <c r="G19" i="1"/>
  <c r="G24" i="1" s="1"/>
  <c r="G46" i="1" s="1"/>
  <c r="G56" i="1" s="1"/>
  <c r="G88" i="1" s="1"/>
  <c r="I18" i="1"/>
  <c r="G18" i="1"/>
  <c r="I17" i="1"/>
  <c r="G17" i="1"/>
  <c r="I15" i="1"/>
  <c r="I16" i="1" s="1"/>
  <c r="G15" i="1"/>
  <c r="G16" i="1" s="1"/>
  <c r="I14" i="1"/>
  <c r="G14" i="1"/>
  <c r="I87" i="1" l="1"/>
  <c r="I88" i="1" s="1"/>
  <c r="G89" i="1"/>
  <c r="G91" i="1" s="1"/>
  <c r="I89" i="1" l="1"/>
  <c r="I91" i="1" s="1"/>
</calcChain>
</file>

<file path=xl/sharedStrings.xml><?xml version="1.0" encoding="utf-8"?>
<sst xmlns="http://schemas.openxmlformats.org/spreadsheetml/2006/main" count="186" uniqueCount="133">
  <si>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</si>
  <si>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</si>
  <si>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</si>
  <si>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2025 оны 01 дүгээр сарын 01-ээс 01 дүгээр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</si>
  <si>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</si>
  <si>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</si>
  <si>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</si>
  <si>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</si>
  <si>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</si>
  <si>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1-р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</si>
  <si>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</si>
  <si>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</si>
  <si>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</si>
  <si>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</si>
  <si>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</si>
  <si>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</si>
  <si>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</si>
  <si>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</si>
  <si>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</si>
  <si>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</si>
  <si>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</si>
  <si>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</si>
  <si>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</si>
  <si>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</si>
  <si>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</si>
  <si>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</si>
  <si>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</si>
  <si>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</si>
  <si>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</si>
  <si>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</si>
  <si>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</si>
  <si>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</si>
  <si>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</si>
  <si>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</si>
  <si>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</si>
  <si>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</si>
  <si>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</si>
  <si>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</si>
  <si>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</si>
  <si>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</si>
  <si>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</si>
  <si>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</si>
  <si>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</si>
  <si>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</si>
  <si>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</si>
  <si>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</si>
  <si>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</si>
  <si>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</si>
  <si>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</si>
  <si>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</si>
  <si>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</si>
  <si>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</si>
  <si>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</si>
  <si>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</si>
  <si>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</si>
  <si>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</si>
  <si>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</si>
  <si>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</si>
  <si>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</si>
  <si>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</si>
  <si>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</si>
  <si>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</si>
  <si>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</si>
  <si>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</si>
  <si>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</si>
  <si>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</si>
  <si>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</si>
  <si>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</si>
  <si>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</si>
  <si>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</si>
  <si>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</si>
  <si>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</si>
  <si>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</si>
  <si>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</si>
  <si>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</si>
  <si>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</si>
  <si>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</si>
  <si>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</si>
  <si>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</si>
  <si>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</si>
  <si>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</si>
  <si>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</si>
  <si>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</si>
  <si>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</si>
  <si>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Седментологийн судалгаа</t>
  </si>
  <si>
    <t>ICP 40 элемент /геохими/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</si>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</sst>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Arial"/>
    </font>
    <font>
      <sz val="1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EEF2-C6E4-47AC-835C-7509A0D3D078}">
  <sheetPr>
    <tabColor rgb="FFC00000"/>
  </sheetPr>
  <dimension ref="A1:Z1000"/>
  <sheetViews>
    <sheetView tabSelected="1" topLeftCell="A34" workbookViewId="0">
      <selection activeCell="I89" sqref="I89"/>
    </sheetView>
  </sheetViews>
  <sheetFormatPr defaultColWidth="14.42578125" defaultRowHeight="15" customHeight="1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26" width="9.8554687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3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25">
      <c r="A5" s="1"/>
      <c r="B5" s="4" t="s">
        <v>2</v>
      </c>
      <c r="C5" s="5"/>
      <c r="D5" s="5"/>
      <c r="E5" s="5"/>
      <c r="F5" s="5"/>
      <c r="G5" s="5"/>
      <c r="H5" s="5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" customHeight="1" x14ac:dyDescent="0.25">
      <c r="A6" s="1"/>
      <c r="B6" s="6"/>
      <c r="C6" s="6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7" t="s">
        <v>3</v>
      </c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8"/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9"/>
      <c r="D9" s="1"/>
      <c r="E9" s="1"/>
      <c r="F9" s="1"/>
      <c r="G9" s="1"/>
      <c r="H9" s="1"/>
      <c r="I9" s="3" t="s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9"/>
      <c r="D10" s="1"/>
      <c r="E10" s="1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0" t="s">
        <v>5</v>
      </c>
      <c r="C11" s="11" t="s">
        <v>6</v>
      </c>
      <c r="D11" s="11" t="s">
        <v>7</v>
      </c>
      <c r="E11" s="11" t="s">
        <v>8</v>
      </c>
      <c r="F11" s="12" t="s">
        <v>9</v>
      </c>
      <c r="G11" s="13"/>
      <c r="H11" s="12" t="s">
        <v>10</v>
      </c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4"/>
      <c r="C12" s="14"/>
      <c r="D12" s="14"/>
      <c r="E12" s="14"/>
      <c r="F12" s="15" t="s">
        <v>11</v>
      </c>
      <c r="G12" s="16" t="s">
        <v>12</v>
      </c>
      <c r="H12" s="15" t="s">
        <v>11</v>
      </c>
      <c r="I12" s="16" t="s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7">
        <v>0</v>
      </c>
      <c r="C13" s="18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  <c r="I13" s="15">
        <v>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/>
      <c r="C14" s="18" t="s">
        <v>13</v>
      </c>
      <c r="D14" s="17" t="s">
        <v>14</v>
      </c>
      <c r="E14" s="19">
        <v>45625</v>
      </c>
      <c r="F14" s="20"/>
      <c r="G14" s="19">
        <f t="shared" ref="G14:G15" si="0">F14*E14</f>
        <v>0</v>
      </c>
      <c r="H14" s="20"/>
      <c r="I14" s="19">
        <f t="shared" ref="I14:I15" si="1">H14*E14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7"/>
      <c r="C15" s="18" t="s">
        <v>15</v>
      </c>
      <c r="D15" s="17" t="s">
        <v>16</v>
      </c>
      <c r="E15" s="19">
        <v>7400</v>
      </c>
      <c r="F15" s="20"/>
      <c r="G15" s="19">
        <f t="shared" si="0"/>
        <v>0</v>
      </c>
      <c r="H15" s="20"/>
      <c r="I15" s="19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21" t="s">
        <v>17</v>
      </c>
      <c r="C16" s="22" t="s">
        <v>18</v>
      </c>
      <c r="D16" s="21"/>
      <c r="E16" s="23"/>
      <c r="F16" s="17"/>
      <c r="G16" s="24">
        <f>SUM(G14:G15)</f>
        <v>0</v>
      </c>
      <c r="H16" s="17"/>
      <c r="I16" s="24">
        <f>SUM(I14:I15)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7"/>
      <c r="C17" s="18" t="s">
        <v>19</v>
      </c>
      <c r="D17" s="17" t="s">
        <v>16</v>
      </c>
      <c r="E17" s="25">
        <v>53956.896549999998</v>
      </c>
      <c r="F17" s="20"/>
      <c r="G17" s="19">
        <f t="shared" ref="G17:G23" si="2">F17*E17</f>
        <v>0</v>
      </c>
      <c r="H17" s="20"/>
      <c r="I17" s="19">
        <f t="shared" ref="I17:I23" si="3">H17*E17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/>
      <c r="C18" s="18" t="s">
        <v>20</v>
      </c>
      <c r="D18" s="17" t="s">
        <v>14</v>
      </c>
      <c r="E18" s="25">
        <v>15686.274509803921</v>
      </c>
      <c r="F18" s="20"/>
      <c r="G18" s="19">
        <f t="shared" si="2"/>
        <v>0</v>
      </c>
      <c r="H18" s="20"/>
      <c r="I18" s="19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7"/>
      <c r="C19" s="18" t="s">
        <v>21</v>
      </c>
      <c r="D19" s="17" t="s">
        <v>22</v>
      </c>
      <c r="E19" s="25">
        <v>53333.333299999998</v>
      </c>
      <c r="F19" s="20"/>
      <c r="G19" s="19">
        <f t="shared" si="2"/>
        <v>0</v>
      </c>
      <c r="H19" s="20"/>
      <c r="I19" s="19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7"/>
      <c r="C20" s="18" t="s">
        <v>23</v>
      </c>
      <c r="D20" s="17" t="s">
        <v>22</v>
      </c>
      <c r="E20" s="25">
        <v>31011.904761904763</v>
      </c>
      <c r="F20" s="20"/>
      <c r="G20" s="19">
        <f t="shared" si="2"/>
        <v>0</v>
      </c>
      <c r="H20" s="20"/>
      <c r="I20" s="19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7"/>
      <c r="C21" s="18" t="s">
        <v>24</v>
      </c>
      <c r="D21" s="17" t="s">
        <v>25</v>
      </c>
      <c r="E21" s="25">
        <v>3188.6904761904761</v>
      </c>
      <c r="F21" s="20"/>
      <c r="G21" s="19">
        <f t="shared" si="2"/>
        <v>0</v>
      </c>
      <c r="H21" s="20"/>
      <c r="I21" s="19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7"/>
      <c r="C22" s="18" t="s">
        <v>26</v>
      </c>
      <c r="D22" s="17" t="s">
        <v>25</v>
      </c>
      <c r="E22" s="25">
        <v>2585.1190476190473</v>
      </c>
      <c r="F22" s="20"/>
      <c r="G22" s="19">
        <f t="shared" si="2"/>
        <v>0</v>
      </c>
      <c r="H22" s="20"/>
      <c r="I22" s="19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7"/>
      <c r="C23" s="18" t="s">
        <v>27</v>
      </c>
      <c r="D23" s="17" t="s">
        <v>25</v>
      </c>
      <c r="E23" s="25">
        <v>4711.0426929392397</v>
      </c>
      <c r="F23" s="20"/>
      <c r="G23" s="19">
        <f t="shared" si="2"/>
        <v>0</v>
      </c>
      <c r="H23" s="20"/>
      <c r="I23" s="19">
        <f t="shared" si="3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1" t="s">
        <v>28</v>
      </c>
      <c r="C24" s="22" t="s">
        <v>29</v>
      </c>
      <c r="D24" s="21"/>
      <c r="E24" s="23"/>
      <c r="F24" s="17"/>
      <c r="G24" s="24">
        <f>SUM(G17:G23)</f>
        <v>0</v>
      </c>
      <c r="H24" s="17"/>
      <c r="I24" s="24">
        <f>SUM(I17:I23)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7"/>
      <c r="C25" s="18" t="s">
        <v>30</v>
      </c>
      <c r="D25" s="26" t="s">
        <v>31</v>
      </c>
      <c r="E25" s="27">
        <v>79800</v>
      </c>
      <c r="F25" s="19"/>
      <c r="G25" s="19">
        <f t="shared" ref="G25:G28" si="4">F25*E25</f>
        <v>0</v>
      </c>
      <c r="H25" s="19"/>
      <c r="I25" s="19">
        <f t="shared" ref="I25:I28" si="5">H25*E25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7"/>
      <c r="C26" s="18" t="s">
        <v>32</v>
      </c>
      <c r="D26" s="26" t="s">
        <v>33</v>
      </c>
      <c r="E26" s="27">
        <v>30130</v>
      </c>
      <c r="F26" s="19"/>
      <c r="G26" s="19">
        <f t="shared" si="4"/>
        <v>0</v>
      </c>
      <c r="H26" s="19"/>
      <c r="I26" s="19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7"/>
      <c r="C27" s="18" t="s">
        <v>34</v>
      </c>
      <c r="D27" s="26" t="s">
        <v>33</v>
      </c>
      <c r="E27" s="27">
        <v>1200</v>
      </c>
      <c r="F27" s="19"/>
      <c r="G27" s="19">
        <f t="shared" si="4"/>
        <v>0</v>
      </c>
      <c r="H27" s="19"/>
      <c r="I27" s="19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7"/>
      <c r="C28" s="18" t="s">
        <v>35</v>
      </c>
      <c r="D28" s="26" t="s">
        <v>33</v>
      </c>
      <c r="E28" s="27">
        <v>2300</v>
      </c>
      <c r="F28" s="19"/>
      <c r="G28" s="19">
        <f t="shared" si="4"/>
        <v>0</v>
      </c>
      <c r="H28" s="19"/>
      <c r="I28" s="19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1" t="s">
        <v>36</v>
      </c>
      <c r="C29" s="22" t="s">
        <v>37</v>
      </c>
      <c r="D29" s="21"/>
      <c r="E29" s="23"/>
      <c r="F29" s="17"/>
      <c r="G29" s="24">
        <f>SUM(G25:G28)</f>
        <v>0</v>
      </c>
      <c r="H29" s="17"/>
      <c r="I29" s="24">
        <f>SUM(I25:I28)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7"/>
      <c r="C30" s="18" t="s">
        <v>38</v>
      </c>
      <c r="D30" s="26" t="s">
        <v>25</v>
      </c>
      <c r="E30" s="27">
        <v>10500</v>
      </c>
      <c r="F30" s="20"/>
      <c r="G30" s="19">
        <f t="shared" ref="G30:G44" si="6">F30*E30</f>
        <v>0</v>
      </c>
      <c r="H30" s="20"/>
      <c r="I30" s="19">
        <f t="shared" ref="I30:I44" si="7">H30*E30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7"/>
      <c r="C31" s="18" t="s">
        <v>39</v>
      </c>
      <c r="D31" s="26" t="s">
        <v>25</v>
      </c>
      <c r="E31" s="27">
        <v>9021</v>
      </c>
      <c r="F31" s="20"/>
      <c r="G31" s="19">
        <f t="shared" si="6"/>
        <v>0</v>
      </c>
      <c r="H31" s="20"/>
      <c r="I31" s="19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7"/>
      <c r="C32" s="18" t="s">
        <v>40</v>
      </c>
      <c r="D32" s="26" t="s">
        <v>25</v>
      </c>
      <c r="E32" s="28">
        <v>9021.1412151067325</v>
      </c>
      <c r="F32" s="20"/>
      <c r="G32" s="19">
        <f t="shared" si="6"/>
        <v>0</v>
      </c>
      <c r="H32" s="20"/>
      <c r="I32" s="19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7"/>
      <c r="C33" s="18" t="s">
        <v>41</v>
      </c>
      <c r="D33" s="26" t="s">
        <v>25</v>
      </c>
      <c r="E33" s="28">
        <v>8201.7138752052542</v>
      </c>
      <c r="F33" s="20"/>
      <c r="G33" s="19">
        <f t="shared" si="6"/>
        <v>0</v>
      </c>
      <c r="H33" s="20"/>
      <c r="I33" s="19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7"/>
      <c r="C34" s="18" t="s">
        <v>42</v>
      </c>
      <c r="D34" s="26" t="s">
        <v>25</v>
      </c>
      <c r="E34" s="27">
        <v>11500</v>
      </c>
      <c r="F34" s="20"/>
      <c r="G34" s="19">
        <f t="shared" si="6"/>
        <v>0</v>
      </c>
      <c r="H34" s="20"/>
      <c r="I34" s="19">
        <f t="shared" si="7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7"/>
      <c r="C35" s="18" t="s">
        <v>43</v>
      </c>
      <c r="D35" s="26" t="s">
        <v>25</v>
      </c>
      <c r="E35" s="25">
        <v>11681.547619047618</v>
      </c>
      <c r="F35" s="20"/>
      <c r="G35" s="19">
        <f t="shared" si="6"/>
        <v>0</v>
      </c>
      <c r="H35" s="20"/>
      <c r="I35" s="19">
        <f t="shared" si="7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7"/>
      <c r="C36" s="18" t="s">
        <v>44</v>
      </c>
      <c r="D36" s="26" t="s">
        <v>25</v>
      </c>
      <c r="E36" s="27">
        <v>500</v>
      </c>
      <c r="F36" s="20"/>
      <c r="G36" s="19">
        <f t="shared" si="6"/>
        <v>0</v>
      </c>
      <c r="H36" s="20"/>
      <c r="I36" s="19">
        <f t="shared" si="7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7"/>
      <c r="C37" s="18" t="s">
        <v>45</v>
      </c>
      <c r="D37" s="26" t="s">
        <v>25</v>
      </c>
      <c r="E37" s="27">
        <v>500</v>
      </c>
      <c r="F37" s="20"/>
      <c r="G37" s="19">
        <f t="shared" si="6"/>
        <v>0</v>
      </c>
      <c r="H37" s="20"/>
      <c r="I37" s="19">
        <f t="shared" si="7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7"/>
      <c r="C38" s="18" t="s">
        <v>46</v>
      </c>
      <c r="D38" s="26" t="s">
        <v>25</v>
      </c>
      <c r="E38" s="27">
        <v>8202</v>
      </c>
      <c r="F38" s="20"/>
      <c r="G38" s="19">
        <f t="shared" si="6"/>
        <v>0</v>
      </c>
      <c r="H38" s="20"/>
      <c r="I38" s="19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7"/>
      <c r="C39" s="18" t="s">
        <v>47</v>
      </c>
      <c r="D39" s="26" t="s">
        <v>25</v>
      </c>
      <c r="E39" s="27">
        <v>12000</v>
      </c>
      <c r="F39" s="20"/>
      <c r="G39" s="19">
        <f t="shared" si="6"/>
        <v>0</v>
      </c>
      <c r="H39" s="20"/>
      <c r="I39" s="19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7"/>
      <c r="C40" s="18" t="s">
        <v>48</v>
      </c>
      <c r="D40" s="26" t="s">
        <v>25</v>
      </c>
      <c r="E40" s="27">
        <v>5500</v>
      </c>
      <c r="F40" s="20"/>
      <c r="G40" s="19">
        <f t="shared" si="6"/>
        <v>0</v>
      </c>
      <c r="H40" s="20"/>
      <c r="I40" s="19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18" t="s">
        <v>49</v>
      </c>
      <c r="D41" s="26" t="s">
        <v>25</v>
      </c>
      <c r="E41" s="25">
        <v>3466.6666666666665</v>
      </c>
      <c r="F41" s="20"/>
      <c r="G41" s="19">
        <f t="shared" si="6"/>
        <v>0</v>
      </c>
      <c r="H41" s="20"/>
      <c r="I41" s="19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7"/>
      <c r="C42" s="18" t="s">
        <v>50</v>
      </c>
      <c r="D42" s="26" t="s">
        <v>25</v>
      </c>
      <c r="E42" s="19">
        <v>25000</v>
      </c>
      <c r="F42" s="20"/>
      <c r="G42" s="19">
        <f t="shared" si="6"/>
        <v>0</v>
      </c>
      <c r="H42" s="20"/>
      <c r="I42" s="19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7"/>
      <c r="C43" s="18" t="s">
        <v>51</v>
      </c>
      <c r="D43" s="26" t="s">
        <v>25</v>
      </c>
      <c r="E43" s="19">
        <v>86966</v>
      </c>
      <c r="F43" s="20"/>
      <c r="G43" s="19">
        <f t="shared" si="6"/>
        <v>0</v>
      </c>
      <c r="H43" s="20"/>
      <c r="I43" s="19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7"/>
      <c r="C44" s="18" t="s">
        <v>52</v>
      </c>
      <c r="D44" s="26" t="s">
        <v>25</v>
      </c>
      <c r="E44" s="19">
        <v>3000</v>
      </c>
      <c r="F44" s="20"/>
      <c r="G44" s="19">
        <f t="shared" si="6"/>
        <v>0</v>
      </c>
      <c r="H44" s="20"/>
      <c r="I44" s="19">
        <f t="shared" si="7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1" t="s">
        <v>53</v>
      </c>
      <c r="C45" s="22" t="s">
        <v>54</v>
      </c>
      <c r="D45" s="21"/>
      <c r="E45" s="23"/>
      <c r="F45" s="17"/>
      <c r="G45" s="24">
        <f>SUM(G30:G44)</f>
        <v>0</v>
      </c>
      <c r="H45" s="17"/>
      <c r="I45" s="24">
        <f>SUM(I30:I44)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1" t="s">
        <v>55</v>
      </c>
      <c r="C46" s="22" t="s">
        <v>56</v>
      </c>
      <c r="D46" s="21"/>
      <c r="E46" s="23"/>
      <c r="F46" s="17"/>
      <c r="G46" s="24">
        <f>+G24+G45+G29</f>
        <v>0</v>
      </c>
      <c r="H46" s="17"/>
      <c r="I46" s="24">
        <f>+I24+I45+I29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7"/>
      <c r="C47" s="18" t="s">
        <v>57</v>
      </c>
      <c r="D47" s="26" t="s">
        <v>14</v>
      </c>
      <c r="E47" s="27">
        <v>10440</v>
      </c>
      <c r="F47" s="20"/>
      <c r="G47" s="19">
        <f t="shared" ref="G47:G49" si="8">F47*E47</f>
        <v>0</v>
      </c>
      <c r="H47" s="20"/>
      <c r="I47" s="19">
        <f t="shared" ref="I47:I49" si="9">H47*E47</f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7"/>
      <c r="C48" s="29" t="s">
        <v>58</v>
      </c>
      <c r="D48" s="26" t="s">
        <v>59</v>
      </c>
      <c r="E48" s="28">
        <v>1248666.666</v>
      </c>
      <c r="F48" s="20">
        <v>22.5</v>
      </c>
      <c r="G48" s="19">
        <f t="shared" si="8"/>
        <v>28094999.984999999</v>
      </c>
      <c r="H48" s="20">
        <f>+F48</f>
        <v>22.5</v>
      </c>
      <c r="I48" s="19">
        <f t="shared" si="9"/>
        <v>28094999.984999999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7"/>
      <c r="C49" s="18" t="s">
        <v>60</v>
      </c>
      <c r="D49" s="26" t="s">
        <v>61</v>
      </c>
      <c r="E49" s="27">
        <v>1500000</v>
      </c>
      <c r="F49" s="20"/>
      <c r="G49" s="19">
        <f t="shared" si="8"/>
        <v>0</v>
      </c>
      <c r="H49" s="20"/>
      <c r="I49" s="19">
        <f t="shared" si="9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1" t="s">
        <v>62</v>
      </c>
      <c r="C50" s="22" t="s">
        <v>12</v>
      </c>
      <c r="D50" s="30"/>
      <c r="E50" s="24"/>
      <c r="F50" s="17"/>
      <c r="G50" s="24">
        <f>SUM(G47:G49)</f>
        <v>28094999.984999999</v>
      </c>
      <c r="H50" s="17"/>
      <c r="I50" s="24">
        <f>SUM(I47:I49)</f>
        <v>28094999.984999999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7"/>
      <c r="C51" s="18" t="s">
        <v>63</v>
      </c>
      <c r="D51" s="17" t="s">
        <v>64</v>
      </c>
      <c r="E51" s="19">
        <v>630</v>
      </c>
      <c r="F51" s="20"/>
      <c r="G51" s="19">
        <f t="shared" ref="G51:G54" si="10">F51*E51</f>
        <v>0</v>
      </c>
      <c r="H51" s="20"/>
      <c r="I51" s="19">
        <f t="shared" ref="I51:I54" si="11">H51*E51</f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7"/>
      <c r="C52" s="18" t="s">
        <v>65</v>
      </c>
      <c r="D52" s="17" t="s">
        <v>64</v>
      </c>
      <c r="E52" s="19">
        <v>630</v>
      </c>
      <c r="F52" s="20"/>
      <c r="G52" s="19">
        <f t="shared" si="10"/>
        <v>0</v>
      </c>
      <c r="H52" s="20"/>
      <c r="I52" s="19">
        <f t="shared" si="1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7"/>
      <c r="C53" s="18" t="s">
        <v>66</v>
      </c>
      <c r="D53" s="17" t="s">
        <v>64</v>
      </c>
      <c r="E53" s="19">
        <v>750</v>
      </c>
      <c r="F53" s="20"/>
      <c r="G53" s="19">
        <f t="shared" si="10"/>
        <v>0</v>
      </c>
      <c r="H53" s="20"/>
      <c r="I53" s="19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7"/>
      <c r="C54" s="18" t="s">
        <v>67</v>
      </c>
      <c r="D54" s="26" t="s">
        <v>68</v>
      </c>
      <c r="E54" s="27">
        <v>160000</v>
      </c>
      <c r="F54" s="20"/>
      <c r="G54" s="19">
        <f t="shared" si="10"/>
        <v>0</v>
      </c>
      <c r="H54" s="20"/>
      <c r="I54" s="19">
        <f t="shared" si="11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1" t="s">
        <v>69</v>
      </c>
      <c r="C55" s="22" t="s">
        <v>70</v>
      </c>
      <c r="D55" s="21"/>
      <c r="E55" s="24"/>
      <c r="F55" s="17"/>
      <c r="G55" s="24">
        <f>SUM(G51:G54)</f>
        <v>0</v>
      </c>
      <c r="H55" s="17"/>
      <c r="I55" s="24">
        <f>SUM(I51:I54)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1" t="s">
        <v>71</v>
      </c>
      <c r="C56" s="22" t="s">
        <v>72</v>
      </c>
      <c r="D56" s="21"/>
      <c r="E56" s="24"/>
      <c r="F56" s="17"/>
      <c r="G56" s="24">
        <f>+G46+G50+G55+G16</f>
        <v>28094999.984999999</v>
      </c>
      <c r="H56" s="17"/>
      <c r="I56" s="24">
        <f>+I46+I50+I55+I16</f>
        <v>28094999.984999999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7"/>
      <c r="C57" s="18" t="s">
        <v>73</v>
      </c>
      <c r="D57" s="19" t="s">
        <v>64</v>
      </c>
      <c r="E57" s="19">
        <v>50000</v>
      </c>
      <c r="F57" s="20"/>
      <c r="G57" s="19">
        <f t="shared" ref="G57:G58" si="12">F57*E57</f>
        <v>0</v>
      </c>
      <c r="H57" s="20"/>
      <c r="I57" s="19">
        <f t="shared" ref="I57:I58" si="13">H57*E57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7"/>
      <c r="C58" s="18" t="s">
        <v>74</v>
      </c>
      <c r="D58" s="19" t="s">
        <v>64</v>
      </c>
      <c r="E58" s="19">
        <v>400000</v>
      </c>
      <c r="F58" s="20"/>
      <c r="G58" s="19">
        <f t="shared" si="12"/>
        <v>0</v>
      </c>
      <c r="H58" s="20"/>
      <c r="I58" s="19">
        <f t="shared" si="13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1" t="s">
        <v>75</v>
      </c>
      <c r="C59" s="22" t="s">
        <v>76</v>
      </c>
      <c r="D59" s="21"/>
      <c r="E59" s="24"/>
      <c r="F59" s="17"/>
      <c r="G59" s="24">
        <f>SUM(G57:G58)</f>
        <v>0</v>
      </c>
      <c r="H59" s="17"/>
      <c r="I59" s="24">
        <f>SUM(I57:I58)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7"/>
      <c r="C60" s="31" t="s">
        <v>77</v>
      </c>
      <c r="D60" s="26" t="s">
        <v>78</v>
      </c>
      <c r="E60" s="27">
        <v>5000</v>
      </c>
      <c r="F60" s="20"/>
      <c r="G60" s="19">
        <f t="shared" ref="G60:G81" si="14">F60*E60</f>
        <v>0</v>
      </c>
      <c r="H60" s="20"/>
      <c r="I60" s="19">
        <f t="shared" ref="I60:I81" si="15">H60*E60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x14ac:dyDescent="0.25">
      <c r="A61" s="1"/>
      <c r="B61" s="17"/>
      <c r="C61" s="31" t="s">
        <v>79</v>
      </c>
      <c r="D61" s="26" t="s">
        <v>78</v>
      </c>
      <c r="E61" s="27">
        <v>6000</v>
      </c>
      <c r="F61" s="20"/>
      <c r="G61" s="19">
        <f t="shared" si="14"/>
        <v>0</v>
      </c>
      <c r="H61" s="20"/>
      <c r="I61" s="19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7"/>
      <c r="C62" s="31" t="s">
        <v>80</v>
      </c>
      <c r="D62" s="26" t="s">
        <v>78</v>
      </c>
      <c r="E62" s="27">
        <v>9000</v>
      </c>
      <c r="F62" s="20"/>
      <c r="G62" s="19">
        <f t="shared" si="14"/>
        <v>0</v>
      </c>
      <c r="H62" s="20"/>
      <c r="I62" s="19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7"/>
      <c r="C63" s="31" t="s">
        <v>81</v>
      </c>
      <c r="D63" s="26" t="s">
        <v>78</v>
      </c>
      <c r="E63" s="27">
        <v>27000</v>
      </c>
      <c r="F63" s="20"/>
      <c r="G63" s="19">
        <f t="shared" si="14"/>
        <v>0</v>
      </c>
      <c r="H63" s="20"/>
      <c r="I63" s="19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7"/>
      <c r="C64" s="31" t="s">
        <v>82</v>
      </c>
      <c r="D64" s="26" t="s">
        <v>78</v>
      </c>
      <c r="E64" s="27">
        <v>25000</v>
      </c>
      <c r="F64" s="20"/>
      <c r="G64" s="19">
        <f t="shared" si="14"/>
        <v>0</v>
      </c>
      <c r="H64" s="20"/>
      <c r="I64" s="19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7"/>
      <c r="C65" s="31" t="s">
        <v>83</v>
      </c>
      <c r="D65" s="26" t="s">
        <v>78</v>
      </c>
      <c r="E65" s="27">
        <v>35000</v>
      </c>
      <c r="F65" s="20"/>
      <c r="G65" s="19">
        <f t="shared" si="14"/>
        <v>0</v>
      </c>
      <c r="H65" s="20"/>
      <c r="I65" s="19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7"/>
      <c r="C66" s="31" t="s">
        <v>84</v>
      </c>
      <c r="D66" s="26" t="s">
        <v>78</v>
      </c>
      <c r="E66" s="27">
        <v>97130.51</v>
      </c>
      <c r="F66" s="20"/>
      <c r="G66" s="19">
        <f t="shared" si="14"/>
        <v>0</v>
      </c>
      <c r="H66" s="20"/>
      <c r="I66" s="19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7"/>
      <c r="C67" s="31" t="s">
        <v>85</v>
      </c>
      <c r="D67" s="26" t="s">
        <v>78</v>
      </c>
      <c r="E67" s="27">
        <v>30000</v>
      </c>
      <c r="F67" s="20"/>
      <c r="G67" s="19">
        <f t="shared" si="14"/>
        <v>0</v>
      </c>
      <c r="H67" s="20"/>
      <c r="I67" s="19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7"/>
      <c r="C68" s="31" t="s">
        <v>86</v>
      </c>
      <c r="D68" s="26" t="s">
        <v>78</v>
      </c>
      <c r="E68" s="27">
        <v>20000</v>
      </c>
      <c r="F68" s="20"/>
      <c r="G68" s="19">
        <f t="shared" si="14"/>
        <v>0</v>
      </c>
      <c r="H68" s="20"/>
      <c r="I68" s="19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"/>
      <c r="C69" s="31" t="s">
        <v>87</v>
      </c>
      <c r="D69" s="26" t="s">
        <v>78</v>
      </c>
      <c r="E69" s="27">
        <v>30000</v>
      </c>
      <c r="F69" s="20"/>
      <c r="G69" s="19">
        <f t="shared" si="14"/>
        <v>0</v>
      </c>
      <c r="H69" s="20"/>
      <c r="I69" s="19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7"/>
      <c r="C70" s="31" t="s">
        <v>88</v>
      </c>
      <c r="D70" s="26" t="s">
        <v>78</v>
      </c>
      <c r="E70" s="27">
        <v>10000</v>
      </c>
      <c r="F70" s="20"/>
      <c r="G70" s="19">
        <f t="shared" si="14"/>
        <v>0</v>
      </c>
      <c r="H70" s="20"/>
      <c r="I70" s="19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7"/>
      <c r="C71" s="31" t="s">
        <v>89</v>
      </c>
      <c r="D71" s="26" t="s">
        <v>78</v>
      </c>
      <c r="E71" s="27">
        <v>10000</v>
      </c>
      <c r="F71" s="20"/>
      <c r="G71" s="19">
        <f t="shared" si="14"/>
        <v>0</v>
      </c>
      <c r="H71" s="20"/>
      <c r="I71" s="19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7"/>
      <c r="C72" s="31" t="s">
        <v>90</v>
      </c>
      <c r="D72" s="26" t="s">
        <v>78</v>
      </c>
      <c r="E72" s="27">
        <v>10000</v>
      </c>
      <c r="F72" s="20"/>
      <c r="G72" s="19">
        <f t="shared" si="14"/>
        <v>0</v>
      </c>
      <c r="H72" s="20"/>
      <c r="I72" s="19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7"/>
      <c r="C73" s="18" t="s">
        <v>91</v>
      </c>
      <c r="D73" s="26" t="s">
        <v>78</v>
      </c>
      <c r="E73" s="27">
        <v>31000</v>
      </c>
      <c r="F73" s="20"/>
      <c r="G73" s="19">
        <f t="shared" si="14"/>
        <v>0</v>
      </c>
      <c r="H73" s="20"/>
      <c r="I73" s="19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7"/>
      <c r="C74" s="18" t="s">
        <v>92</v>
      </c>
      <c r="D74" s="26" t="s">
        <v>78</v>
      </c>
      <c r="E74" s="27">
        <v>60000</v>
      </c>
      <c r="F74" s="20"/>
      <c r="G74" s="19">
        <f t="shared" si="14"/>
        <v>0</v>
      </c>
      <c r="H74" s="20"/>
      <c r="I74" s="19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2" t="s">
        <v>93</v>
      </c>
      <c r="D75" s="26" t="s">
        <v>78</v>
      </c>
      <c r="E75" s="27">
        <v>16000</v>
      </c>
      <c r="F75" s="20"/>
      <c r="G75" s="19">
        <f t="shared" si="14"/>
        <v>0</v>
      </c>
      <c r="H75" s="20"/>
      <c r="I75" s="19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7"/>
      <c r="C76" s="32" t="s">
        <v>94</v>
      </c>
      <c r="D76" s="26" t="s">
        <v>78</v>
      </c>
      <c r="E76" s="27">
        <v>36000</v>
      </c>
      <c r="F76" s="20"/>
      <c r="G76" s="19">
        <f t="shared" si="14"/>
        <v>0</v>
      </c>
      <c r="H76" s="20"/>
      <c r="I76" s="19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7"/>
      <c r="C77" s="32" t="s">
        <v>95</v>
      </c>
      <c r="D77" s="26" t="s">
        <v>78</v>
      </c>
      <c r="E77" s="27">
        <v>36000</v>
      </c>
      <c r="F77" s="20"/>
      <c r="G77" s="19">
        <f t="shared" si="14"/>
        <v>0</v>
      </c>
      <c r="H77" s="20"/>
      <c r="I77" s="19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7"/>
      <c r="C78" s="32" t="s">
        <v>96</v>
      </c>
      <c r="D78" s="26" t="s">
        <v>78</v>
      </c>
      <c r="E78" s="27">
        <v>16000</v>
      </c>
      <c r="F78" s="20"/>
      <c r="G78" s="19">
        <f t="shared" si="14"/>
        <v>0</v>
      </c>
      <c r="H78" s="20"/>
      <c r="I78" s="19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7"/>
      <c r="C79" s="18" t="s">
        <v>97</v>
      </c>
      <c r="D79" s="26" t="s">
        <v>78</v>
      </c>
      <c r="E79" s="27">
        <v>70000</v>
      </c>
      <c r="F79" s="20"/>
      <c r="G79" s="19">
        <f t="shared" si="14"/>
        <v>0</v>
      </c>
      <c r="H79" s="20"/>
      <c r="I79" s="19">
        <f t="shared" si="15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7"/>
      <c r="C80" s="18" t="s">
        <v>98</v>
      </c>
      <c r="D80" s="26" t="s">
        <v>78</v>
      </c>
      <c r="E80" s="27">
        <v>110000</v>
      </c>
      <c r="F80" s="20"/>
      <c r="G80" s="19">
        <f t="shared" si="14"/>
        <v>0</v>
      </c>
      <c r="H80" s="20"/>
      <c r="I80" s="19">
        <f t="shared" si="15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7"/>
      <c r="C81" s="18" t="s">
        <v>99</v>
      </c>
      <c r="D81" s="26" t="s">
        <v>78</v>
      </c>
      <c r="E81" s="27">
        <v>2000000</v>
      </c>
      <c r="F81" s="20"/>
      <c r="G81" s="19">
        <f t="shared" si="14"/>
        <v>0</v>
      </c>
      <c r="H81" s="20"/>
      <c r="I81" s="19">
        <f t="shared" si="15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1" t="s">
        <v>100</v>
      </c>
      <c r="C82" s="22" t="s">
        <v>101</v>
      </c>
      <c r="D82" s="21"/>
      <c r="E82" s="24"/>
      <c r="F82" s="17"/>
      <c r="G82" s="24">
        <f>SUM(G60:G81)</f>
        <v>0</v>
      </c>
      <c r="H82" s="17"/>
      <c r="I82" s="24">
        <f>SUM(I60:I81)</f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7"/>
      <c r="C83" s="18" t="s">
        <v>102</v>
      </c>
      <c r="D83" s="26" t="s">
        <v>25</v>
      </c>
      <c r="E83" s="28">
        <v>105795.82</v>
      </c>
      <c r="F83" s="17"/>
      <c r="G83" s="19">
        <f t="shared" ref="G83:G85" si="16">F83*E83</f>
        <v>0</v>
      </c>
      <c r="H83" s="17"/>
      <c r="I83" s="19">
        <f t="shared" ref="I83:I85" si="17">H83*E83</f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7"/>
      <c r="C84" s="18" t="s">
        <v>103</v>
      </c>
      <c r="D84" s="26" t="s">
        <v>104</v>
      </c>
      <c r="E84" s="27">
        <v>600000</v>
      </c>
      <c r="F84" s="20"/>
      <c r="G84" s="19">
        <f t="shared" si="16"/>
        <v>0</v>
      </c>
      <c r="H84" s="20"/>
      <c r="I84" s="19">
        <f t="shared" si="17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7"/>
      <c r="C85" s="18" t="s">
        <v>105</v>
      </c>
      <c r="D85" s="26" t="s">
        <v>106</v>
      </c>
      <c r="E85" s="27">
        <v>900000</v>
      </c>
      <c r="F85" s="20">
        <v>1</v>
      </c>
      <c r="G85" s="19">
        <f t="shared" si="16"/>
        <v>900000</v>
      </c>
      <c r="H85" s="20">
        <v>1</v>
      </c>
      <c r="I85" s="19">
        <f t="shared" si="17"/>
        <v>900000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1" t="s">
        <v>107</v>
      </c>
      <c r="C86" s="22" t="s">
        <v>108</v>
      </c>
      <c r="D86" s="21"/>
      <c r="E86" s="23"/>
      <c r="F86" s="17"/>
      <c r="G86" s="24">
        <f>SUM(G83:G85)</f>
        <v>900000</v>
      </c>
      <c r="H86" s="17"/>
      <c r="I86" s="24">
        <f>SUM(I83:I85)</f>
        <v>900000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1" t="s">
        <v>109</v>
      </c>
      <c r="C87" s="22" t="s">
        <v>110</v>
      </c>
      <c r="D87" s="21"/>
      <c r="E87" s="23"/>
      <c r="F87" s="17"/>
      <c r="G87" s="24">
        <f>+G86+G82+G59</f>
        <v>900000</v>
      </c>
      <c r="H87" s="17"/>
      <c r="I87" s="24">
        <f>+I86+I82+I59</f>
        <v>900000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1" t="s">
        <v>111</v>
      </c>
      <c r="C88" s="33" t="s">
        <v>112</v>
      </c>
      <c r="D88" s="21"/>
      <c r="E88" s="23"/>
      <c r="F88" s="17"/>
      <c r="G88" s="24">
        <f>+G56+G87</f>
        <v>28994999.984999999</v>
      </c>
      <c r="H88" s="17"/>
      <c r="I88" s="24">
        <f>+I56+I87</f>
        <v>28994999.984999999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1" t="s">
        <v>113</v>
      </c>
      <c r="C89" s="22" t="s">
        <v>114</v>
      </c>
      <c r="D89" s="21"/>
      <c r="E89" s="23"/>
      <c r="F89" s="17"/>
      <c r="G89" s="24">
        <f>G88*0.1</f>
        <v>2899499.9985000002</v>
      </c>
      <c r="H89" s="17"/>
      <c r="I89" s="24">
        <f>I88*0.1</f>
        <v>2899499.9985000002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1" t="s">
        <v>115</v>
      </c>
      <c r="C90" s="22" t="s">
        <v>116</v>
      </c>
      <c r="D90" s="21"/>
      <c r="E90" s="23"/>
      <c r="F90" s="17"/>
      <c r="G90" s="24"/>
      <c r="H90" s="34"/>
      <c r="I90" s="2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30" t="s">
        <v>117</v>
      </c>
      <c r="C91" s="22" t="s">
        <v>118</v>
      </c>
      <c r="D91" s="21"/>
      <c r="E91" s="23"/>
      <c r="F91" s="17"/>
      <c r="G91" s="24">
        <f>+G88+G89+G90</f>
        <v>31894499.9835</v>
      </c>
      <c r="H91" s="34"/>
      <c r="I91" s="24">
        <f>+I88+I89+I90</f>
        <v>31894499.9835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35" t="s">
        <v>119</v>
      </c>
      <c r="D93" s="36"/>
      <c r="E93" s="36"/>
      <c r="F93" s="36"/>
      <c r="G93" s="36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36" t="s">
        <v>120</v>
      </c>
      <c r="D94" s="36"/>
      <c r="E94" s="36"/>
      <c r="F94" s="36"/>
      <c r="G94" s="36" t="s">
        <v>121</v>
      </c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6" t="s">
        <v>122</v>
      </c>
      <c r="D95" s="36"/>
      <c r="E95" s="36"/>
      <c r="F95" s="36"/>
      <c r="G95" s="36" t="s">
        <v>121</v>
      </c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36" t="s">
        <v>123</v>
      </c>
      <c r="D96" s="36"/>
      <c r="E96" s="36"/>
      <c r="F96" s="36"/>
      <c r="G96" s="36" t="s">
        <v>124</v>
      </c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36"/>
      <c r="D97" s="36"/>
      <c r="E97" s="36"/>
      <c r="F97" s="36"/>
      <c r="G97" s="36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35" t="s">
        <v>125</v>
      </c>
      <c r="D98" s="36"/>
      <c r="E98" s="36"/>
      <c r="F98" s="36"/>
      <c r="G98" s="36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6" t="s">
        <v>126</v>
      </c>
      <c r="D99" s="36"/>
      <c r="E99" s="36"/>
      <c r="F99" s="36"/>
      <c r="G99" s="36" t="s">
        <v>127</v>
      </c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36" t="s">
        <v>128</v>
      </c>
      <c r="D100" s="36"/>
      <c r="E100" s="36"/>
      <c r="F100" s="36"/>
      <c r="G100" s="36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36"/>
      <c r="D101" s="36"/>
      <c r="E101" s="36"/>
      <c r="F101" s="36"/>
      <c r="G101" s="36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35" t="s">
        <v>129</v>
      </c>
      <c r="D102" s="36"/>
      <c r="E102" s="36"/>
      <c r="F102" s="36"/>
      <c r="G102" s="36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36" t="s">
        <v>130</v>
      </c>
      <c r="D103" s="36"/>
      <c r="E103" s="36"/>
      <c r="F103" s="36"/>
      <c r="G103" s="36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36" t="s">
        <v>131</v>
      </c>
      <c r="D104" s="36"/>
      <c r="E104" s="36"/>
      <c r="F104" s="36"/>
      <c r="G104" s="36" t="s">
        <v>132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5:I5"/>
    <mergeCell ref="B7:I7"/>
    <mergeCell ref="B11:B12"/>
    <mergeCell ref="C11:C12"/>
    <mergeCell ref="D11:D12"/>
    <mergeCell ref="E11:E12"/>
    <mergeCell ref="F11:G11"/>
    <mergeCell ref="H11:I11"/>
  </mergeCells>
  <pageMargins left="0.78" right="0.53" top="0.33" bottom="0.5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2025-01-21T07:48:12Z</dcterms:created>
  <dcterms:modified xsi:type="dcterms:W3CDTF">2025-01-21T07:48:55Z</dcterms:modified>
</cp:coreProperties>
</file>