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voot shar - 50\oboot shar document\Guitsetgel\2025\"/>
    </mc:Choice>
  </mc:AlternateContent>
  <xr:revisionPtr revIDLastSave="0" documentId="8_{BE1206B5-2800-4F2A-8E25-8CE99CE64AAF}" xr6:coauthVersionLast="45" xr6:coauthVersionMax="45" xr10:uidLastSave="{00000000-0000-0000-0000-000000000000}"/>
  <bookViews>
    <workbookView xWindow="-120" yWindow="-120" windowWidth="29040" windowHeight="15840" xr2:uid="{AC3AAA09-EF09-483A-AB35-D75131B400F0}"/>
  </bookViews>
  <sheets>
    <sheet name="4-р сар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3" i="1" l="1"/>
  <c r="G84" i="1" s="1"/>
  <c r="I82" i="1"/>
  <c r="H82" i="1"/>
  <c r="G82" i="1"/>
  <c r="I81" i="1"/>
  <c r="G81" i="1"/>
  <c r="I80" i="1"/>
  <c r="I83" i="1" s="1"/>
  <c r="G80" i="1"/>
  <c r="I78" i="1"/>
  <c r="G78" i="1"/>
  <c r="I77" i="1"/>
  <c r="G77" i="1"/>
  <c r="I76" i="1"/>
  <c r="G76" i="1"/>
  <c r="I75" i="1"/>
  <c r="G75" i="1"/>
  <c r="I74" i="1"/>
  <c r="G74" i="1"/>
  <c r="I73" i="1"/>
  <c r="G73" i="1"/>
  <c r="I72" i="1"/>
  <c r="G72" i="1"/>
  <c r="I71" i="1"/>
  <c r="G71" i="1"/>
  <c r="I70" i="1"/>
  <c r="G70" i="1"/>
  <c r="I69" i="1"/>
  <c r="G69" i="1"/>
  <c r="I68" i="1"/>
  <c r="G68" i="1"/>
  <c r="I67" i="1"/>
  <c r="G67" i="1"/>
  <c r="I66" i="1"/>
  <c r="G66" i="1"/>
  <c r="I65" i="1"/>
  <c r="G65" i="1"/>
  <c r="I64" i="1"/>
  <c r="G64" i="1"/>
  <c r="I63" i="1"/>
  <c r="G63" i="1"/>
  <c r="I62" i="1"/>
  <c r="G62" i="1"/>
  <c r="I61" i="1"/>
  <c r="G61" i="1"/>
  <c r="I60" i="1"/>
  <c r="G60" i="1"/>
  <c r="I59" i="1"/>
  <c r="I79" i="1" s="1"/>
  <c r="G59" i="1"/>
  <c r="G79" i="1" s="1"/>
  <c r="I57" i="1"/>
  <c r="G57" i="1"/>
  <c r="I56" i="1"/>
  <c r="I58" i="1" s="1"/>
  <c r="G56" i="1"/>
  <c r="G58" i="1" s="1"/>
  <c r="I53" i="1"/>
  <c r="G53" i="1"/>
  <c r="I52" i="1"/>
  <c r="G52" i="1"/>
  <c r="I51" i="1"/>
  <c r="G51" i="1"/>
  <c r="I50" i="1"/>
  <c r="I54" i="1" s="1"/>
  <c r="G50" i="1"/>
  <c r="G54" i="1" s="1"/>
  <c r="I48" i="1"/>
  <c r="G48" i="1"/>
  <c r="I47" i="1"/>
  <c r="I49" i="1" s="1"/>
  <c r="H47" i="1"/>
  <c r="G47" i="1"/>
  <c r="I46" i="1"/>
  <c r="G46" i="1"/>
  <c r="G49" i="1" s="1"/>
  <c r="I43" i="1"/>
  <c r="G43" i="1"/>
  <c r="I42" i="1"/>
  <c r="G42" i="1"/>
  <c r="I41" i="1"/>
  <c r="G41" i="1"/>
  <c r="I40" i="1"/>
  <c r="G40" i="1"/>
  <c r="I39" i="1"/>
  <c r="G39" i="1"/>
  <c r="I38" i="1"/>
  <c r="G38" i="1"/>
  <c r="I37" i="1"/>
  <c r="G37" i="1"/>
  <c r="I36" i="1"/>
  <c r="G36" i="1"/>
  <c r="I35" i="1"/>
  <c r="G35" i="1"/>
  <c r="I34" i="1"/>
  <c r="G34" i="1"/>
  <c r="I33" i="1"/>
  <c r="G33" i="1"/>
  <c r="I32" i="1"/>
  <c r="G32" i="1"/>
  <c r="G44" i="1" s="1"/>
  <c r="I31" i="1"/>
  <c r="I44" i="1" s="1"/>
  <c r="G31" i="1"/>
  <c r="I30" i="1"/>
  <c r="G30" i="1"/>
  <c r="I29" i="1"/>
  <c r="G29" i="1"/>
  <c r="I27" i="1"/>
  <c r="G27" i="1"/>
  <c r="I26" i="1"/>
  <c r="G26" i="1"/>
  <c r="I25" i="1"/>
  <c r="G25" i="1"/>
  <c r="I24" i="1"/>
  <c r="I28" i="1" s="1"/>
  <c r="G24" i="1"/>
  <c r="G28" i="1" s="1"/>
  <c r="I22" i="1"/>
  <c r="G22" i="1"/>
  <c r="I21" i="1"/>
  <c r="G21" i="1"/>
  <c r="I20" i="1"/>
  <c r="G20" i="1"/>
  <c r="I19" i="1"/>
  <c r="I23" i="1" s="1"/>
  <c r="I45" i="1" s="1"/>
  <c r="G19" i="1"/>
  <c r="I18" i="1"/>
  <c r="G18" i="1"/>
  <c r="I17" i="1"/>
  <c r="G17" i="1"/>
  <c r="I16" i="1"/>
  <c r="G16" i="1"/>
  <c r="G23" i="1" s="1"/>
  <c r="I14" i="1"/>
  <c r="G14" i="1"/>
  <c r="H13" i="1"/>
  <c r="I13" i="1" s="1"/>
  <c r="I15" i="1" s="1"/>
  <c r="G13" i="1"/>
  <c r="G15" i="1" s="1"/>
  <c r="I55" i="1" l="1"/>
  <c r="G45" i="1"/>
  <c r="G55" i="1" s="1"/>
  <c r="G85" i="1" s="1"/>
  <c r="I84" i="1"/>
  <c r="G86" i="1" l="1"/>
  <c r="G88" i="1" s="1"/>
  <c r="I85" i="1"/>
  <c r="I86" i="1" l="1"/>
  <c r="I88" i="1" s="1"/>
</calcChain>
</file>

<file path=xl/sharedStrings.xml><?xml version="1.0" encoding="utf-8"?>
<sst xmlns="http://schemas.openxmlformats.org/spreadsheetml/2006/main" count="182" uniqueCount="132">
  <si>
    <t>Уул уурхай, хүнд үйлдвэрийн сайдын 2022оны</t>
  </si>
  <si>
    <t>А/87  дугаар тушаалын 6 дугаар хавсралт</t>
  </si>
  <si>
    <t>УЛСЫН ТӨСВИЙН ХӨРӨНГӨӨР ГҮЙЦЭТГЭЖ БАЙГАА 1:50 000-НЫ ЗУРАГЛАЛ, ЕРӨНХИЙ ЭРЛИЙН АЖЛЫН 
''ОВООТ ШАР-50'' ТӨСЛИЙН АЖЛЫН ГҮЙЦЭТГЭЛ</t>
  </si>
  <si>
    <t>2025 оны 04 дүгээр сарын 01-ээс 04 дүгээр сарын 30-ний өдөр хүртэл</t>
  </si>
  <si>
    <t>Гэрээний дүн: 1 528 241 932 төгрөг</t>
  </si>
  <si>
    <t>д/д</t>
  </si>
  <si>
    <t>Ажлын нэр, төрөл</t>
  </si>
  <si>
    <t>Хэмжих нэгж</t>
  </si>
  <si>
    <t>Нэгжийн өртөг</t>
  </si>
  <si>
    <t>4-р сарын гүйцэтгэл</t>
  </si>
  <si>
    <t>Оны эхнээс гарсан гүйцэтгэл</t>
  </si>
  <si>
    <t>Тоо</t>
  </si>
  <si>
    <t>Дүн</t>
  </si>
  <si>
    <t>Төсөл, төсөв зохиолт</t>
  </si>
  <si>
    <t>х/ө</t>
  </si>
  <si>
    <t>Сансрын зургийн тайлал</t>
  </si>
  <si>
    <t>км2</t>
  </si>
  <si>
    <t>I</t>
  </si>
  <si>
    <t>Бэлтгэл ажлын дүн</t>
  </si>
  <si>
    <t xml:space="preserve">Геологийн зураглал </t>
  </si>
  <si>
    <t>Танилцах маршрут</t>
  </si>
  <si>
    <t>Шалган холбох маршрут</t>
  </si>
  <si>
    <t>т.км</t>
  </si>
  <si>
    <t>Эрлийн маршрут</t>
  </si>
  <si>
    <t>Шлихийн сорьцлолт</t>
  </si>
  <si>
    <t>ш</t>
  </si>
  <si>
    <t>Литогеохими геохимийн сорьцлолт</t>
  </si>
  <si>
    <t>Хоёрдогч геохимийн сорьцлолт</t>
  </si>
  <si>
    <t>II</t>
  </si>
  <si>
    <t>Зураглалын ажлын дүн</t>
  </si>
  <si>
    <t>Шурф нэвтрэлт II-IY</t>
  </si>
  <si>
    <t>т/м</t>
  </si>
  <si>
    <t>Суваг малталт</t>
  </si>
  <si>
    <t>м3</t>
  </si>
  <si>
    <t>Копуш малталт</t>
  </si>
  <si>
    <t>Уулын ажлын булалт</t>
  </si>
  <si>
    <t>III</t>
  </si>
  <si>
    <t xml:space="preserve">Уулын ажлын дүн </t>
  </si>
  <si>
    <t>Ховилон сорьцлолт</t>
  </si>
  <si>
    <t>Анхдагч геохими /зураглал/</t>
  </si>
  <si>
    <t>Анхдагч геохими /эрэл/</t>
  </si>
  <si>
    <t>Цэглэн сорьцлолт</t>
  </si>
  <si>
    <t>Үнэмлэхүй насны сорьцлолт</t>
  </si>
  <si>
    <t xml:space="preserve">Протолочек </t>
  </si>
  <si>
    <t>Шлиф</t>
  </si>
  <si>
    <t>Аншилф</t>
  </si>
  <si>
    <t>Силикат</t>
  </si>
  <si>
    <t>Усан дээж</t>
  </si>
  <si>
    <t>Фаун флор</t>
  </si>
  <si>
    <t>Шурфийн шлих</t>
  </si>
  <si>
    <t>Монолит (хүдрийн бус ашигт малтмал)</t>
  </si>
  <si>
    <t>Элс хайрга</t>
  </si>
  <si>
    <t>Угаалга</t>
  </si>
  <si>
    <t>IV</t>
  </si>
  <si>
    <t xml:space="preserve">Сорьцлолтын дүн </t>
  </si>
  <si>
    <t>V</t>
  </si>
  <si>
    <t>Хээрийн ажлын дүн  /II-IV/</t>
  </si>
  <si>
    <t>Томилолтын зардал</t>
  </si>
  <si>
    <t>Суурин боловсруулалт</t>
  </si>
  <si>
    <t>өдөр</t>
  </si>
  <si>
    <t>Багаж, тоног төхөөрөмж /Анги зохион байгуулалт/</t>
  </si>
  <si>
    <t>багц</t>
  </si>
  <si>
    <t>VI</t>
  </si>
  <si>
    <t>Үйлдвэрлэлийн тээвэр</t>
  </si>
  <si>
    <t>т/км</t>
  </si>
  <si>
    <t>Хүн тээвэр</t>
  </si>
  <si>
    <t>Ачаа тээвэр</t>
  </si>
  <si>
    <t>Ердийн хөсөг /морь/</t>
  </si>
  <si>
    <t>хоног</t>
  </si>
  <si>
    <t>VII</t>
  </si>
  <si>
    <t>Тээврийн дүн</t>
  </si>
  <si>
    <t>VIII</t>
  </si>
  <si>
    <t>ӨӨРИЙН ХҮЧНИЙ АЖЛЫН ДҮН /I+V+VI+VII/</t>
  </si>
  <si>
    <t>Геофизикийн Соронзон хайгуул</t>
  </si>
  <si>
    <t>Геофизикийн цахилгаан зүсэлт (Диполь-Диполь)</t>
  </si>
  <si>
    <t>IX</t>
  </si>
  <si>
    <t>Геофизикийн дүн</t>
  </si>
  <si>
    <t>Урсгал/хоёрдогч геохими /0.075мм -буталгаа/</t>
  </si>
  <si>
    <t>сорьц</t>
  </si>
  <si>
    <t>Анхдагч геохими /0.5кг-аас бага: 0.075 мм-буталгаа/</t>
  </si>
  <si>
    <t>2 кг-аас бага буталгаа</t>
  </si>
  <si>
    <t>5 кг хүртэлх буталгаа</t>
  </si>
  <si>
    <t>Эрдэсийн хураангүй шинжилгээ</t>
  </si>
  <si>
    <t>Эрдсийн дэлгэрэнгүй шинжилгээ</t>
  </si>
  <si>
    <t>ICP 20 элемент /геохими/</t>
  </si>
  <si>
    <t>Хими Аu -порбир</t>
  </si>
  <si>
    <t>ААС-Cu, Pb, Zn, Ag…</t>
  </si>
  <si>
    <t>ААС-Fe, Cr, Ni, Co</t>
  </si>
  <si>
    <t>ААС- Mo, W, Sn</t>
  </si>
  <si>
    <t>Силикат (исэл)</t>
  </si>
  <si>
    <t>Чулуулгийн физик механик шинж</t>
  </si>
  <si>
    <t>Петрографийн бэлтгэл</t>
  </si>
  <si>
    <t>Петрографийн хураангуй шинжилгээ</t>
  </si>
  <si>
    <t>Минераграфийн хураангуй шинжилгээ</t>
  </si>
  <si>
    <t>Минераграфийн бэлтгэл</t>
  </si>
  <si>
    <t>Усны бүрэн</t>
  </si>
  <si>
    <t>Палеонтологи</t>
  </si>
  <si>
    <t>Үнэмлэхүй нас</t>
  </si>
  <si>
    <t>X</t>
  </si>
  <si>
    <t>Лабораторийн ажлын дүн</t>
  </si>
  <si>
    <t>Байрзүйн зураг авах, зураг хэвлэх</t>
  </si>
  <si>
    <t>Авто тээврийн татвар</t>
  </si>
  <si>
    <t>жил</t>
  </si>
  <si>
    <t>Байрны түрээс</t>
  </si>
  <si>
    <t>сар</t>
  </si>
  <si>
    <t>XI</t>
  </si>
  <si>
    <t>Бусад ажлын дүн</t>
  </si>
  <si>
    <t>XII</t>
  </si>
  <si>
    <t>ГАДНЫ БАЙГУУЛЛАГЫН ДҮН /IX+X+XI/</t>
  </si>
  <si>
    <t>XIII</t>
  </si>
  <si>
    <t>НИЙТ АЖЛЫН ЦЭВЭР ДҮН /IX+XII/</t>
  </si>
  <si>
    <t>XIV</t>
  </si>
  <si>
    <t>НӨАТ /VIII-10%/</t>
  </si>
  <si>
    <t>XV</t>
  </si>
  <si>
    <t>МАГАДЛАШГҮЙ ЗАРДАЛ /VIII-2%/</t>
  </si>
  <si>
    <t>XVI</t>
  </si>
  <si>
    <t>НИЙТ АЖЛЫН ДҮН /XIII+XIV+XV/</t>
  </si>
  <si>
    <t xml:space="preserve">Гүйцэтгэгч: </t>
  </si>
  <si>
    <t xml:space="preserve"> "Эрдэст Даян уул" ХХК-ийн  гүйцэтгэх захирал</t>
  </si>
  <si>
    <t>/П.Лхагвадэмбэрэл/</t>
  </si>
  <si>
    <t xml:space="preserve"> "Эрдэст Даян уул" ХХК-ийн нягтлан бодогч</t>
  </si>
  <si>
    <t>/Ж.Отгонтуяа  /</t>
  </si>
  <si>
    <t xml:space="preserve"> "Овоот шар-50" Төслийн ахлагч</t>
  </si>
  <si>
    <t>/                               /</t>
  </si>
  <si>
    <t>Танилцсан:</t>
  </si>
  <si>
    <t>Үндэсний геологийн албаны ГСХ-ийн дарга</t>
  </si>
  <si>
    <t>/Н.Мөнхбилэг /</t>
  </si>
  <si>
    <t>Хянасан:</t>
  </si>
  <si>
    <t>Үндэсний геологийн албаны ГСХ-ийн мэргэжилтэн</t>
  </si>
  <si>
    <t>/ Х.Ганхуяг /</t>
  </si>
  <si>
    <t>Үндэсний геологийн албаны ТЗУХ-ийн ажилтан</t>
  </si>
  <si>
    <t>/ Т.Цэрэндулам 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</si>
</sst>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scheme val="minor"/>
    </font>
    <font>
      <sz val="11"/>
      <color theme="1"/>
      <name val="Arial"/>
    </font>
    <font>
      <b/>
      <sz val="11"/>
      <color theme="1"/>
      <name val="Times New Roman"/>
    </font>
    <font>
      <sz val="11"/>
      <color theme="1"/>
      <name val="Times New Roman"/>
    </font>
    <font>
      <sz val="11"/>
      <color rgb="FF000000"/>
      <name val="Arial"/>
    </font>
    <font>
      <sz val="11"/>
      <name val="Arial"/>
    </font>
    <font>
      <b/>
      <sz val="11"/>
      <color rgb="FF000000"/>
      <name val="Arial"/>
    </font>
    <font>
      <b/>
      <sz val="11"/>
      <color theme="1"/>
      <name val="Arial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3" xfId="0" applyFont="1" applyBorder="1"/>
    <xf numFmtId="0" fontId="5" fillId="0" borderId="4" xfId="0" applyFont="1" applyBorder="1"/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3" fontId="4" fillId="0" borderId="5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4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43" fontId="1" fillId="0" borderId="5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2" fontId="1" fillId="0" borderId="0" xfId="0" applyNumberFormat="1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3" fontId="1" fillId="0" borderId="5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7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199;&#1081;&#1094;&#1101;&#1090;&#1075;&#1101;&#1083;%20-2025.01.20%20%20&#1054;&#1074;&#1086;&#1086;&#1090;%20&#1096;&#1072;&#1088;-5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dotgol"/>
      <sheetName val="1-р сар"/>
      <sheetName val="2-р сар"/>
      <sheetName val="3-р сар"/>
      <sheetName val="4-р сар"/>
      <sheetName val="5-р сар"/>
      <sheetName val="6-р сар"/>
      <sheetName val="7-р сар"/>
      <sheetName val="8-р сар"/>
      <sheetName val="9-р сар"/>
      <sheetName val="10-р сар"/>
      <sheetName val="11.12-р сар"/>
      <sheetName val="ХЭЭРИЙН МАТЕРИАЛ"/>
    </sheetNames>
    <sheetDataSet>
      <sheetData sheetId="0"/>
      <sheetData sheetId="1"/>
      <sheetData sheetId="2">
        <row r="13">
          <cell r="H13">
            <v>30</v>
          </cell>
        </row>
      </sheetData>
      <sheetData sheetId="3">
        <row r="47">
          <cell r="H47">
            <v>46.5</v>
          </cell>
        </row>
        <row r="82">
          <cell r="H82">
            <v>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4D391-8E7C-4B7C-86C9-8A6B5A894DCB}">
  <dimension ref="A1:Z1000"/>
  <sheetViews>
    <sheetView tabSelected="1" topLeftCell="A67" workbookViewId="0">
      <selection activeCell="K96" sqref="K96"/>
    </sheetView>
  </sheetViews>
  <sheetFormatPr defaultColWidth="14.42578125" defaultRowHeight="15" x14ac:dyDescent="0.25"/>
  <cols>
    <col min="1" max="1" width="1.28515625" customWidth="1"/>
    <col min="2" max="2" width="5.42578125" customWidth="1"/>
    <col min="3" max="3" width="38.28515625" customWidth="1"/>
    <col min="4" max="4" width="11.140625" customWidth="1"/>
    <col min="5" max="5" width="14.85546875" customWidth="1"/>
    <col min="6" max="6" width="13.85546875" customWidth="1"/>
    <col min="7" max="7" width="19" customWidth="1"/>
    <col min="8" max="8" width="13.85546875" customWidth="1"/>
    <col min="9" max="9" width="19" customWidth="1"/>
    <col min="10" max="10" width="10.28515625" customWidth="1"/>
    <col min="11" max="11" width="11.28515625" customWidth="1"/>
    <col min="12" max="13" width="10.28515625" customWidth="1"/>
    <col min="14" max="26" width="9.85546875" customWidth="1"/>
  </cols>
  <sheetData>
    <row r="1" spans="1:26" ht="14.25" customHeight="1" x14ac:dyDescent="0.25">
      <c r="A1" s="1"/>
      <c r="B1" s="1"/>
      <c r="C1" s="2"/>
      <c r="D1" s="1"/>
      <c r="E1" s="1"/>
      <c r="F1" s="1"/>
      <c r="G1" s="1"/>
      <c r="H1" s="1"/>
      <c r="I1" s="3" t="s">
        <v>0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5">
      <c r="A2" s="1"/>
      <c r="B2" s="1"/>
      <c r="C2" s="2"/>
      <c r="D2" s="1"/>
      <c r="E2" s="1"/>
      <c r="F2" s="1"/>
      <c r="G2" s="1"/>
      <c r="H2" s="1"/>
      <c r="I2" s="3" t="s">
        <v>1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5">
      <c r="A4" s="1"/>
      <c r="B4" s="4" t="s">
        <v>2</v>
      </c>
      <c r="C4" s="5"/>
      <c r="D4" s="5"/>
      <c r="E4" s="5"/>
      <c r="F4" s="5"/>
      <c r="G4" s="5"/>
      <c r="H4" s="5"/>
      <c r="I4" s="5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5">
      <c r="A5" s="1"/>
      <c r="B5" s="6"/>
      <c r="C5" s="6"/>
      <c r="D5" s="6"/>
      <c r="E5" s="6"/>
      <c r="F5" s="6"/>
      <c r="G5" s="6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25">
      <c r="A6" s="1"/>
      <c r="B6" s="7" t="s">
        <v>3</v>
      </c>
      <c r="C6" s="5"/>
      <c r="D6" s="5"/>
      <c r="E6" s="5"/>
      <c r="F6" s="5"/>
      <c r="G6" s="5"/>
      <c r="H6" s="5"/>
      <c r="I6" s="5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5">
      <c r="A7" s="1"/>
      <c r="B7" s="8"/>
      <c r="C7" s="8"/>
      <c r="D7" s="8"/>
      <c r="E7" s="8"/>
      <c r="F7" s="8"/>
      <c r="G7" s="8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5">
      <c r="A8" s="1"/>
      <c r="B8" s="1"/>
      <c r="C8" s="9"/>
      <c r="D8" s="1"/>
      <c r="E8" s="1"/>
      <c r="F8" s="1"/>
      <c r="G8" s="1"/>
      <c r="H8" s="1"/>
      <c r="I8" s="3" t="s">
        <v>4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5">
      <c r="A9" s="1"/>
      <c r="B9" s="1"/>
      <c r="C9" s="9"/>
      <c r="D9" s="1"/>
      <c r="E9" s="1"/>
      <c r="F9" s="1"/>
      <c r="G9" s="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5">
      <c r="A10" s="1"/>
      <c r="B10" s="10" t="s">
        <v>5</v>
      </c>
      <c r="C10" s="11" t="s">
        <v>6</v>
      </c>
      <c r="D10" s="11" t="s">
        <v>7</v>
      </c>
      <c r="E10" s="11" t="s">
        <v>8</v>
      </c>
      <c r="F10" s="12" t="s">
        <v>9</v>
      </c>
      <c r="G10" s="13"/>
      <c r="H10" s="12" t="s">
        <v>10</v>
      </c>
      <c r="I10" s="1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5">
      <c r="A11" s="1"/>
      <c r="B11" s="14"/>
      <c r="C11" s="14"/>
      <c r="D11" s="14"/>
      <c r="E11" s="14"/>
      <c r="F11" s="15" t="s">
        <v>11</v>
      </c>
      <c r="G11" s="16" t="s">
        <v>12</v>
      </c>
      <c r="H11" s="15" t="s">
        <v>11</v>
      </c>
      <c r="I11" s="16" t="s">
        <v>12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5">
      <c r="A12" s="1"/>
      <c r="B12" s="17">
        <v>0</v>
      </c>
      <c r="C12" s="15">
        <v>1</v>
      </c>
      <c r="D12" s="15">
        <v>2</v>
      </c>
      <c r="E12" s="15">
        <v>3</v>
      </c>
      <c r="F12" s="15">
        <v>4</v>
      </c>
      <c r="G12" s="15">
        <v>5</v>
      </c>
      <c r="H12" s="15">
        <v>6</v>
      </c>
      <c r="I12" s="15">
        <v>7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A13" s="1"/>
      <c r="B13" s="17"/>
      <c r="C13" s="18" t="s">
        <v>13</v>
      </c>
      <c r="D13" s="17" t="s">
        <v>14</v>
      </c>
      <c r="E13" s="19">
        <v>45625</v>
      </c>
      <c r="F13" s="20"/>
      <c r="G13" s="19">
        <f t="shared" ref="G13:G14" si="0">F13*E13</f>
        <v>0</v>
      </c>
      <c r="H13" s="20">
        <f>+F13+'[1]2-р сар'!H13</f>
        <v>30</v>
      </c>
      <c r="I13" s="19">
        <f t="shared" ref="I13:I14" si="1">H13*E13</f>
        <v>1368750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5">
      <c r="A14" s="1"/>
      <c r="B14" s="17"/>
      <c r="C14" s="18" t="s">
        <v>15</v>
      </c>
      <c r="D14" s="17" t="s">
        <v>16</v>
      </c>
      <c r="E14" s="19">
        <v>7400</v>
      </c>
      <c r="F14" s="20"/>
      <c r="G14" s="19">
        <f t="shared" si="0"/>
        <v>0</v>
      </c>
      <c r="H14" s="20"/>
      <c r="I14" s="19">
        <f t="shared" si="1"/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5">
      <c r="A15" s="1"/>
      <c r="B15" s="21" t="s">
        <v>17</v>
      </c>
      <c r="C15" s="22" t="s">
        <v>18</v>
      </c>
      <c r="D15" s="21"/>
      <c r="E15" s="23"/>
      <c r="F15" s="17"/>
      <c r="G15" s="24">
        <f>SUM(G13:G14)</f>
        <v>0</v>
      </c>
      <c r="H15" s="17"/>
      <c r="I15" s="24">
        <f>SUM(I13:I14)</f>
        <v>1368750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5">
      <c r="A16" s="1"/>
      <c r="B16" s="17"/>
      <c r="C16" s="18" t="s">
        <v>19</v>
      </c>
      <c r="D16" s="17" t="s">
        <v>16</v>
      </c>
      <c r="E16" s="25">
        <v>53956.896549999998</v>
      </c>
      <c r="F16" s="20"/>
      <c r="G16" s="19">
        <f t="shared" ref="G16:G22" si="2">F16*E16</f>
        <v>0</v>
      </c>
      <c r="H16" s="20"/>
      <c r="I16" s="19">
        <f t="shared" ref="I16:I22" si="3">H16*E16</f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5">
      <c r="A17" s="1"/>
      <c r="B17" s="17"/>
      <c r="C17" s="18" t="s">
        <v>20</v>
      </c>
      <c r="D17" s="17" t="s">
        <v>14</v>
      </c>
      <c r="E17" s="25">
        <v>15686.274509803921</v>
      </c>
      <c r="F17" s="20"/>
      <c r="G17" s="19">
        <f t="shared" si="2"/>
        <v>0</v>
      </c>
      <c r="H17" s="20"/>
      <c r="I17" s="19">
        <f t="shared" si="3"/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5">
      <c r="A18" s="1"/>
      <c r="B18" s="17"/>
      <c r="C18" s="18" t="s">
        <v>21</v>
      </c>
      <c r="D18" s="17" t="s">
        <v>22</v>
      </c>
      <c r="E18" s="25">
        <v>53333.333299999998</v>
      </c>
      <c r="F18" s="20"/>
      <c r="G18" s="19">
        <f t="shared" si="2"/>
        <v>0</v>
      </c>
      <c r="H18" s="20"/>
      <c r="I18" s="19">
        <f t="shared" si="3"/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5">
      <c r="A19" s="1"/>
      <c r="B19" s="17"/>
      <c r="C19" s="18" t="s">
        <v>23</v>
      </c>
      <c r="D19" s="17" t="s">
        <v>22</v>
      </c>
      <c r="E19" s="25">
        <v>31011.904761904763</v>
      </c>
      <c r="F19" s="20"/>
      <c r="G19" s="19">
        <f t="shared" si="2"/>
        <v>0</v>
      </c>
      <c r="H19" s="20"/>
      <c r="I19" s="19">
        <f t="shared" si="3"/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5">
      <c r="A20" s="1"/>
      <c r="B20" s="17"/>
      <c r="C20" s="18" t="s">
        <v>24</v>
      </c>
      <c r="D20" s="17" t="s">
        <v>25</v>
      </c>
      <c r="E20" s="25">
        <v>3188.6904761904761</v>
      </c>
      <c r="F20" s="20"/>
      <c r="G20" s="19">
        <f t="shared" si="2"/>
        <v>0</v>
      </c>
      <c r="H20" s="20"/>
      <c r="I20" s="19">
        <f t="shared" si="3"/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5">
      <c r="A21" s="1"/>
      <c r="B21" s="17"/>
      <c r="C21" s="18" t="s">
        <v>26</v>
      </c>
      <c r="D21" s="17" t="s">
        <v>25</v>
      </c>
      <c r="E21" s="25">
        <v>2585.1190476190473</v>
      </c>
      <c r="F21" s="20"/>
      <c r="G21" s="19">
        <f t="shared" si="2"/>
        <v>0</v>
      </c>
      <c r="H21" s="20"/>
      <c r="I21" s="19">
        <f t="shared" si="3"/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5">
      <c r="A22" s="1"/>
      <c r="B22" s="17"/>
      <c r="C22" s="18" t="s">
        <v>27</v>
      </c>
      <c r="D22" s="17" t="s">
        <v>25</v>
      </c>
      <c r="E22" s="25">
        <v>4711.0426929392397</v>
      </c>
      <c r="F22" s="20"/>
      <c r="G22" s="19">
        <f t="shared" si="2"/>
        <v>0</v>
      </c>
      <c r="H22" s="20"/>
      <c r="I22" s="19">
        <f t="shared" si="3"/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5">
      <c r="A23" s="1"/>
      <c r="B23" s="21" t="s">
        <v>28</v>
      </c>
      <c r="C23" s="22" t="s">
        <v>29</v>
      </c>
      <c r="D23" s="21"/>
      <c r="E23" s="23"/>
      <c r="F23" s="17"/>
      <c r="G23" s="24">
        <f>SUM(G16:G22)</f>
        <v>0</v>
      </c>
      <c r="H23" s="17"/>
      <c r="I23" s="24">
        <f>SUM(I16:I22)</f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5">
      <c r="A24" s="1"/>
      <c r="B24" s="17"/>
      <c r="C24" s="18" t="s">
        <v>30</v>
      </c>
      <c r="D24" s="26" t="s">
        <v>31</v>
      </c>
      <c r="E24" s="27">
        <v>79800</v>
      </c>
      <c r="F24" s="19"/>
      <c r="G24" s="19">
        <f t="shared" ref="G24:G27" si="4">F24*E24</f>
        <v>0</v>
      </c>
      <c r="H24" s="19"/>
      <c r="I24" s="19">
        <f t="shared" ref="I24:I27" si="5">H24*E24</f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5">
      <c r="A25" s="1"/>
      <c r="B25" s="17"/>
      <c r="C25" s="18" t="s">
        <v>32</v>
      </c>
      <c r="D25" s="26" t="s">
        <v>33</v>
      </c>
      <c r="E25" s="27">
        <v>30130</v>
      </c>
      <c r="F25" s="19"/>
      <c r="G25" s="19">
        <f t="shared" si="4"/>
        <v>0</v>
      </c>
      <c r="H25" s="19"/>
      <c r="I25" s="19">
        <f t="shared" si="5"/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5">
      <c r="A26" s="1"/>
      <c r="B26" s="17"/>
      <c r="C26" s="18" t="s">
        <v>34</v>
      </c>
      <c r="D26" s="26" t="s">
        <v>33</v>
      </c>
      <c r="E26" s="27">
        <v>1200</v>
      </c>
      <c r="F26" s="19"/>
      <c r="G26" s="19">
        <f t="shared" si="4"/>
        <v>0</v>
      </c>
      <c r="H26" s="19"/>
      <c r="I26" s="19">
        <f t="shared" si="5"/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1"/>
      <c r="B27" s="17"/>
      <c r="C27" s="18" t="s">
        <v>35</v>
      </c>
      <c r="D27" s="26" t="s">
        <v>33</v>
      </c>
      <c r="E27" s="27">
        <v>2300</v>
      </c>
      <c r="F27" s="19"/>
      <c r="G27" s="19">
        <f t="shared" si="4"/>
        <v>0</v>
      </c>
      <c r="H27" s="19"/>
      <c r="I27" s="19">
        <f t="shared" si="5"/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1"/>
      <c r="B28" s="21" t="s">
        <v>36</v>
      </c>
      <c r="C28" s="22" t="s">
        <v>37</v>
      </c>
      <c r="D28" s="21"/>
      <c r="E28" s="23"/>
      <c r="F28" s="17"/>
      <c r="G28" s="24">
        <f>SUM(G24:G27)</f>
        <v>0</v>
      </c>
      <c r="H28" s="17"/>
      <c r="I28" s="24">
        <f>SUM(I24:I27)</f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1"/>
      <c r="B29" s="17"/>
      <c r="C29" s="18" t="s">
        <v>38</v>
      </c>
      <c r="D29" s="26" t="s">
        <v>25</v>
      </c>
      <c r="E29" s="27">
        <v>10500</v>
      </c>
      <c r="F29" s="20"/>
      <c r="G29" s="19">
        <f t="shared" ref="G29:G43" si="6">F29*E29</f>
        <v>0</v>
      </c>
      <c r="H29" s="20"/>
      <c r="I29" s="19">
        <f t="shared" ref="I29:I43" si="7">H29*E29</f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1"/>
      <c r="B30" s="17"/>
      <c r="C30" s="18" t="s">
        <v>39</v>
      </c>
      <c r="D30" s="26" t="s">
        <v>25</v>
      </c>
      <c r="E30" s="27">
        <v>9021</v>
      </c>
      <c r="F30" s="20"/>
      <c r="G30" s="19">
        <f t="shared" si="6"/>
        <v>0</v>
      </c>
      <c r="H30" s="20"/>
      <c r="I30" s="19">
        <f t="shared" si="7"/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1"/>
      <c r="B31" s="17"/>
      <c r="C31" s="18" t="s">
        <v>40</v>
      </c>
      <c r="D31" s="26" t="s">
        <v>25</v>
      </c>
      <c r="E31" s="28">
        <v>9021.1412151067325</v>
      </c>
      <c r="F31" s="20"/>
      <c r="G31" s="19">
        <f t="shared" si="6"/>
        <v>0</v>
      </c>
      <c r="H31" s="20"/>
      <c r="I31" s="19">
        <f t="shared" si="7"/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1"/>
      <c r="B32" s="17"/>
      <c r="C32" s="18" t="s">
        <v>41</v>
      </c>
      <c r="D32" s="26" t="s">
        <v>25</v>
      </c>
      <c r="E32" s="28">
        <v>8201.7138752052542</v>
      </c>
      <c r="F32" s="20"/>
      <c r="G32" s="19">
        <f t="shared" si="6"/>
        <v>0</v>
      </c>
      <c r="H32" s="20"/>
      <c r="I32" s="19">
        <f t="shared" si="7"/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1"/>
      <c r="B33" s="17"/>
      <c r="C33" s="18" t="s">
        <v>42</v>
      </c>
      <c r="D33" s="26" t="s">
        <v>25</v>
      </c>
      <c r="E33" s="27">
        <v>11500</v>
      </c>
      <c r="F33" s="20"/>
      <c r="G33" s="19">
        <f t="shared" si="6"/>
        <v>0</v>
      </c>
      <c r="H33" s="20"/>
      <c r="I33" s="19">
        <f t="shared" si="7"/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1"/>
      <c r="B34" s="17"/>
      <c r="C34" s="18" t="s">
        <v>43</v>
      </c>
      <c r="D34" s="26" t="s">
        <v>25</v>
      </c>
      <c r="E34" s="25">
        <v>11681.547619047618</v>
      </c>
      <c r="F34" s="20"/>
      <c r="G34" s="19">
        <f t="shared" si="6"/>
        <v>0</v>
      </c>
      <c r="H34" s="20"/>
      <c r="I34" s="19">
        <f t="shared" si="7"/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"/>
      <c r="B35" s="17"/>
      <c r="C35" s="18" t="s">
        <v>44</v>
      </c>
      <c r="D35" s="26" t="s">
        <v>25</v>
      </c>
      <c r="E35" s="27">
        <v>500</v>
      </c>
      <c r="F35" s="20"/>
      <c r="G35" s="19">
        <f t="shared" si="6"/>
        <v>0</v>
      </c>
      <c r="H35" s="20"/>
      <c r="I35" s="19">
        <f t="shared" si="7"/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"/>
      <c r="B36" s="17"/>
      <c r="C36" s="18" t="s">
        <v>45</v>
      </c>
      <c r="D36" s="26" t="s">
        <v>25</v>
      </c>
      <c r="E36" s="27">
        <v>500</v>
      </c>
      <c r="F36" s="20"/>
      <c r="G36" s="19">
        <f t="shared" si="6"/>
        <v>0</v>
      </c>
      <c r="H36" s="20"/>
      <c r="I36" s="19">
        <f t="shared" si="7"/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"/>
      <c r="B37" s="17"/>
      <c r="C37" s="18" t="s">
        <v>46</v>
      </c>
      <c r="D37" s="26" t="s">
        <v>25</v>
      </c>
      <c r="E37" s="27">
        <v>8202</v>
      </c>
      <c r="F37" s="20"/>
      <c r="G37" s="19">
        <f t="shared" si="6"/>
        <v>0</v>
      </c>
      <c r="H37" s="20"/>
      <c r="I37" s="19">
        <f t="shared" si="7"/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"/>
      <c r="B38" s="17"/>
      <c r="C38" s="18" t="s">
        <v>47</v>
      </c>
      <c r="D38" s="26" t="s">
        <v>25</v>
      </c>
      <c r="E38" s="27">
        <v>12000</v>
      </c>
      <c r="F38" s="20"/>
      <c r="G38" s="19">
        <f t="shared" si="6"/>
        <v>0</v>
      </c>
      <c r="H38" s="20"/>
      <c r="I38" s="19">
        <f t="shared" si="7"/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"/>
      <c r="B39" s="17"/>
      <c r="C39" s="18" t="s">
        <v>48</v>
      </c>
      <c r="D39" s="26" t="s">
        <v>25</v>
      </c>
      <c r="E39" s="27">
        <v>5500</v>
      </c>
      <c r="F39" s="20"/>
      <c r="G39" s="19">
        <f t="shared" si="6"/>
        <v>0</v>
      </c>
      <c r="H39" s="20"/>
      <c r="I39" s="19">
        <f t="shared" si="7"/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"/>
      <c r="B40" s="17"/>
      <c r="C40" s="18" t="s">
        <v>49</v>
      </c>
      <c r="D40" s="26" t="s">
        <v>25</v>
      </c>
      <c r="E40" s="25">
        <v>3466.6666666666665</v>
      </c>
      <c r="F40" s="20"/>
      <c r="G40" s="19">
        <f t="shared" si="6"/>
        <v>0</v>
      </c>
      <c r="H40" s="20"/>
      <c r="I40" s="19">
        <f t="shared" si="7"/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7"/>
      <c r="C41" s="18" t="s">
        <v>50</v>
      </c>
      <c r="D41" s="26" t="s">
        <v>25</v>
      </c>
      <c r="E41" s="19">
        <v>25000</v>
      </c>
      <c r="F41" s="20"/>
      <c r="G41" s="19">
        <f t="shared" si="6"/>
        <v>0</v>
      </c>
      <c r="H41" s="20"/>
      <c r="I41" s="19">
        <f t="shared" si="7"/>
        <v>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"/>
      <c r="B42" s="17"/>
      <c r="C42" s="18" t="s">
        <v>51</v>
      </c>
      <c r="D42" s="26" t="s">
        <v>25</v>
      </c>
      <c r="E42" s="19">
        <v>86966</v>
      </c>
      <c r="F42" s="20"/>
      <c r="G42" s="19">
        <f t="shared" si="6"/>
        <v>0</v>
      </c>
      <c r="H42" s="20"/>
      <c r="I42" s="19">
        <f t="shared" si="7"/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"/>
      <c r="B43" s="17"/>
      <c r="C43" s="18" t="s">
        <v>52</v>
      </c>
      <c r="D43" s="26" t="s">
        <v>25</v>
      </c>
      <c r="E43" s="19">
        <v>3000</v>
      </c>
      <c r="F43" s="20"/>
      <c r="G43" s="19">
        <f t="shared" si="6"/>
        <v>0</v>
      </c>
      <c r="H43" s="20"/>
      <c r="I43" s="19">
        <f t="shared" si="7"/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"/>
      <c r="B44" s="21" t="s">
        <v>53</v>
      </c>
      <c r="C44" s="22" t="s">
        <v>54</v>
      </c>
      <c r="D44" s="21"/>
      <c r="E44" s="23"/>
      <c r="F44" s="17"/>
      <c r="G44" s="24">
        <f>SUM(G29:G43)</f>
        <v>0</v>
      </c>
      <c r="H44" s="17"/>
      <c r="I44" s="24">
        <f>SUM(I29:I43)</f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"/>
      <c r="B45" s="21" t="s">
        <v>55</v>
      </c>
      <c r="C45" s="22" t="s">
        <v>56</v>
      </c>
      <c r="D45" s="21"/>
      <c r="E45" s="23"/>
      <c r="F45" s="17"/>
      <c r="G45" s="24">
        <f>+G23+G44+G28</f>
        <v>0</v>
      </c>
      <c r="H45" s="17"/>
      <c r="I45" s="24">
        <f>+I23+I44+I28</f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"/>
      <c r="B46" s="17"/>
      <c r="C46" s="18" t="s">
        <v>57</v>
      </c>
      <c r="D46" s="26" t="s">
        <v>14</v>
      </c>
      <c r="E46" s="27">
        <v>10440</v>
      </c>
      <c r="F46" s="20"/>
      <c r="G46" s="19">
        <f t="shared" ref="G46:G48" si="8">F46*E46</f>
        <v>0</v>
      </c>
      <c r="H46" s="20"/>
      <c r="I46" s="19">
        <f t="shared" ref="I46:I48" si="9">H46*E46</f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"/>
      <c r="B47" s="17"/>
      <c r="C47" s="29" t="s">
        <v>58</v>
      </c>
      <c r="D47" s="26" t="s">
        <v>59</v>
      </c>
      <c r="E47" s="28">
        <v>1248666.666</v>
      </c>
      <c r="F47" s="20">
        <v>12</v>
      </c>
      <c r="G47" s="19">
        <f t="shared" si="8"/>
        <v>14983999.991999999</v>
      </c>
      <c r="H47" s="20">
        <f>F47+'[1]3-р сар'!H47</f>
        <v>58.5</v>
      </c>
      <c r="I47" s="19">
        <f t="shared" si="9"/>
        <v>73046999.960999995</v>
      </c>
      <c r="J47" s="1"/>
      <c r="K47" s="1"/>
      <c r="L47" s="1"/>
      <c r="M47" s="30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"/>
      <c r="B48" s="17"/>
      <c r="C48" s="18" t="s">
        <v>60</v>
      </c>
      <c r="D48" s="26" t="s">
        <v>61</v>
      </c>
      <c r="E48" s="27">
        <v>1500000</v>
      </c>
      <c r="F48" s="20"/>
      <c r="G48" s="19">
        <f t="shared" si="8"/>
        <v>0</v>
      </c>
      <c r="H48" s="20"/>
      <c r="I48" s="19">
        <f t="shared" si="9"/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21" t="s">
        <v>62</v>
      </c>
      <c r="C49" s="22" t="s">
        <v>12</v>
      </c>
      <c r="D49" s="31"/>
      <c r="E49" s="24"/>
      <c r="F49" s="17"/>
      <c r="G49" s="24">
        <f>SUM(G46:G48)</f>
        <v>14983999.991999999</v>
      </c>
      <c r="H49" s="17"/>
      <c r="I49" s="24">
        <f>SUM(I46:I48)</f>
        <v>73046999.960999995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/>
      <c r="B50" s="17"/>
      <c r="C50" s="18" t="s">
        <v>63</v>
      </c>
      <c r="D50" s="17" t="s">
        <v>64</v>
      </c>
      <c r="E50" s="19">
        <v>630</v>
      </c>
      <c r="F50" s="20"/>
      <c r="G50" s="19">
        <f t="shared" ref="G50:G53" si="10">F50*E50</f>
        <v>0</v>
      </c>
      <c r="H50" s="20"/>
      <c r="I50" s="19">
        <f t="shared" ref="I50:I53" si="11">H50*E50</f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/>
      <c r="B51" s="17"/>
      <c r="C51" s="18" t="s">
        <v>65</v>
      </c>
      <c r="D51" s="17" t="s">
        <v>64</v>
      </c>
      <c r="E51" s="19">
        <v>630</v>
      </c>
      <c r="F51" s="20"/>
      <c r="G51" s="19">
        <f t="shared" si="10"/>
        <v>0</v>
      </c>
      <c r="H51" s="20"/>
      <c r="I51" s="19">
        <f t="shared" si="11"/>
        <v>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"/>
      <c r="B52" s="17"/>
      <c r="C52" s="18" t="s">
        <v>66</v>
      </c>
      <c r="D52" s="17" t="s">
        <v>64</v>
      </c>
      <c r="E52" s="19">
        <v>750</v>
      </c>
      <c r="F52" s="20"/>
      <c r="G52" s="19">
        <f t="shared" si="10"/>
        <v>0</v>
      </c>
      <c r="H52" s="20"/>
      <c r="I52" s="19">
        <f t="shared" si="11"/>
        <v>0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"/>
      <c r="B53" s="17"/>
      <c r="C53" s="18" t="s">
        <v>67</v>
      </c>
      <c r="D53" s="26" t="s">
        <v>68</v>
      </c>
      <c r="E53" s="27">
        <v>160000</v>
      </c>
      <c r="F53" s="20"/>
      <c r="G53" s="19">
        <f t="shared" si="10"/>
        <v>0</v>
      </c>
      <c r="H53" s="20"/>
      <c r="I53" s="19">
        <f t="shared" si="11"/>
        <v>0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/>
      <c r="B54" s="21" t="s">
        <v>69</v>
      </c>
      <c r="C54" s="22" t="s">
        <v>70</v>
      </c>
      <c r="D54" s="21"/>
      <c r="E54" s="24"/>
      <c r="F54" s="17"/>
      <c r="G54" s="24">
        <f>SUM(G50:G53)</f>
        <v>0</v>
      </c>
      <c r="H54" s="17"/>
      <c r="I54" s="24">
        <f>SUM(I50:I53)</f>
        <v>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21" t="s">
        <v>71</v>
      </c>
      <c r="C55" s="22" t="s">
        <v>72</v>
      </c>
      <c r="D55" s="21"/>
      <c r="E55" s="24"/>
      <c r="F55" s="17"/>
      <c r="G55" s="24">
        <f>+G45+G49+G54+G15</f>
        <v>14983999.991999999</v>
      </c>
      <c r="H55" s="17"/>
      <c r="I55" s="24">
        <f>+I45+I49+I54+I15</f>
        <v>74415749.960999995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17"/>
      <c r="C56" s="18" t="s">
        <v>73</v>
      </c>
      <c r="D56" s="19" t="s">
        <v>64</v>
      </c>
      <c r="E56" s="19">
        <v>50000</v>
      </c>
      <c r="F56" s="20"/>
      <c r="G56" s="19">
        <f t="shared" ref="G56:G57" si="12">F56*E56</f>
        <v>0</v>
      </c>
      <c r="H56" s="20"/>
      <c r="I56" s="19">
        <f t="shared" ref="I56:I57" si="13">H56*E56</f>
        <v>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17"/>
      <c r="C57" s="18" t="s">
        <v>74</v>
      </c>
      <c r="D57" s="19" t="s">
        <v>64</v>
      </c>
      <c r="E57" s="19">
        <v>400000</v>
      </c>
      <c r="F57" s="20"/>
      <c r="G57" s="19">
        <f t="shared" si="12"/>
        <v>0</v>
      </c>
      <c r="H57" s="20"/>
      <c r="I57" s="19">
        <f t="shared" si="13"/>
        <v>0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21" t="s">
        <v>75</v>
      </c>
      <c r="C58" s="22" t="s">
        <v>76</v>
      </c>
      <c r="D58" s="21"/>
      <c r="E58" s="24"/>
      <c r="F58" s="17"/>
      <c r="G58" s="24">
        <f>SUM(G56:G57)</f>
        <v>0</v>
      </c>
      <c r="H58" s="17"/>
      <c r="I58" s="24">
        <f>SUM(I56:I57)</f>
        <v>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17"/>
      <c r="C59" s="32" t="s">
        <v>77</v>
      </c>
      <c r="D59" s="26" t="s">
        <v>78</v>
      </c>
      <c r="E59" s="27">
        <v>5000</v>
      </c>
      <c r="F59" s="20"/>
      <c r="G59" s="19">
        <f t="shared" ref="G59:G78" si="14">F59*E59</f>
        <v>0</v>
      </c>
      <c r="H59" s="20"/>
      <c r="I59" s="19">
        <f t="shared" ref="I59:I78" si="15">H59*E59</f>
        <v>0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8.5" x14ac:dyDescent="0.25">
      <c r="A60" s="1"/>
      <c r="B60" s="17"/>
      <c r="C60" s="32" t="s">
        <v>79</v>
      </c>
      <c r="D60" s="26" t="s">
        <v>78</v>
      </c>
      <c r="E60" s="27">
        <v>6000</v>
      </c>
      <c r="F60" s="20"/>
      <c r="G60" s="19">
        <f t="shared" si="14"/>
        <v>0</v>
      </c>
      <c r="H60" s="20"/>
      <c r="I60" s="19">
        <f t="shared" si="15"/>
        <v>0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17"/>
      <c r="C61" s="32" t="s">
        <v>80</v>
      </c>
      <c r="D61" s="26" t="s">
        <v>78</v>
      </c>
      <c r="E61" s="27">
        <v>9000</v>
      </c>
      <c r="F61" s="20"/>
      <c r="G61" s="19">
        <f t="shared" si="14"/>
        <v>0</v>
      </c>
      <c r="H61" s="20"/>
      <c r="I61" s="19">
        <f t="shared" si="15"/>
        <v>0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17"/>
      <c r="C62" s="32" t="s">
        <v>81</v>
      </c>
      <c r="D62" s="26" t="s">
        <v>78</v>
      </c>
      <c r="E62" s="27">
        <v>27000</v>
      </c>
      <c r="F62" s="20"/>
      <c r="G62" s="19">
        <f t="shared" si="14"/>
        <v>0</v>
      </c>
      <c r="H62" s="20"/>
      <c r="I62" s="19">
        <f t="shared" si="15"/>
        <v>0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17"/>
      <c r="C63" s="32" t="s">
        <v>82</v>
      </c>
      <c r="D63" s="26" t="s">
        <v>78</v>
      </c>
      <c r="E63" s="27">
        <v>25000</v>
      </c>
      <c r="F63" s="20"/>
      <c r="G63" s="19">
        <f t="shared" si="14"/>
        <v>0</v>
      </c>
      <c r="H63" s="20"/>
      <c r="I63" s="19">
        <f t="shared" si="15"/>
        <v>0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17"/>
      <c r="C64" s="32" t="s">
        <v>83</v>
      </c>
      <c r="D64" s="26" t="s">
        <v>78</v>
      </c>
      <c r="E64" s="27">
        <v>35000</v>
      </c>
      <c r="F64" s="20"/>
      <c r="G64" s="19">
        <f t="shared" si="14"/>
        <v>0</v>
      </c>
      <c r="H64" s="20"/>
      <c r="I64" s="19">
        <f t="shared" si="15"/>
        <v>0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17"/>
      <c r="C65" s="32" t="s">
        <v>84</v>
      </c>
      <c r="D65" s="26" t="s">
        <v>78</v>
      </c>
      <c r="E65" s="27">
        <v>20000</v>
      </c>
      <c r="F65" s="20"/>
      <c r="G65" s="19">
        <f t="shared" si="14"/>
        <v>0</v>
      </c>
      <c r="H65" s="20"/>
      <c r="I65" s="19">
        <f t="shared" si="15"/>
        <v>0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17"/>
      <c r="C66" s="32" t="s">
        <v>85</v>
      </c>
      <c r="D66" s="26" t="s">
        <v>78</v>
      </c>
      <c r="E66" s="27">
        <v>30000</v>
      </c>
      <c r="F66" s="20"/>
      <c r="G66" s="19">
        <f t="shared" si="14"/>
        <v>0</v>
      </c>
      <c r="H66" s="20"/>
      <c r="I66" s="19">
        <f t="shared" si="15"/>
        <v>0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17"/>
      <c r="C67" s="32" t="s">
        <v>86</v>
      </c>
      <c r="D67" s="26" t="s">
        <v>78</v>
      </c>
      <c r="E67" s="27">
        <v>10000</v>
      </c>
      <c r="F67" s="20"/>
      <c r="G67" s="19">
        <f t="shared" si="14"/>
        <v>0</v>
      </c>
      <c r="H67" s="20"/>
      <c r="I67" s="19">
        <f t="shared" si="15"/>
        <v>0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17"/>
      <c r="C68" s="32" t="s">
        <v>87</v>
      </c>
      <c r="D68" s="26" t="s">
        <v>78</v>
      </c>
      <c r="E68" s="27">
        <v>10000</v>
      </c>
      <c r="F68" s="20"/>
      <c r="G68" s="19">
        <f t="shared" si="14"/>
        <v>0</v>
      </c>
      <c r="H68" s="20"/>
      <c r="I68" s="19">
        <f t="shared" si="15"/>
        <v>0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17"/>
      <c r="C69" s="32" t="s">
        <v>88</v>
      </c>
      <c r="D69" s="26" t="s">
        <v>78</v>
      </c>
      <c r="E69" s="27">
        <v>10000</v>
      </c>
      <c r="F69" s="20"/>
      <c r="G69" s="19">
        <f t="shared" si="14"/>
        <v>0</v>
      </c>
      <c r="H69" s="20"/>
      <c r="I69" s="19">
        <f t="shared" si="15"/>
        <v>0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17"/>
      <c r="C70" s="18" t="s">
        <v>89</v>
      </c>
      <c r="D70" s="26" t="s">
        <v>78</v>
      </c>
      <c r="E70" s="27">
        <v>31000</v>
      </c>
      <c r="F70" s="20"/>
      <c r="G70" s="19">
        <f t="shared" si="14"/>
        <v>0</v>
      </c>
      <c r="H70" s="20"/>
      <c r="I70" s="19">
        <f t="shared" si="15"/>
        <v>0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17"/>
      <c r="C71" s="18" t="s">
        <v>90</v>
      </c>
      <c r="D71" s="26" t="s">
        <v>78</v>
      </c>
      <c r="E71" s="27">
        <v>60000</v>
      </c>
      <c r="F71" s="20"/>
      <c r="G71" s="19">
        <f t="shared" si="14"/>
        <v>0</v>
      </c>
      <c r="H71" s="20"/>
      <c r="I71" s="19">
        <f t="shared" si="15"/>
        <v>0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17"/>
      <c r="C72" s="33" t="s">
        <v>91</v>
      </c>
      <c r="D72" s="26" t="s">
        <v>78</v>
      </c>
      <c r="E72" s="27">
        <v>16000</v>
      </c>
      <c r="F72" s="20"/>
      <c r="G72" s="19">
        <f t="shared" si="14"/>
        <v>0</v>
      </c>
      <c r="H72" s="20"/>
      <c r="I72" s="19">
        <f t="shared" si="15"/>
        <v>0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17"/>
      <c r="C73" s="33" t="s">
        <v>92</v>
      </c>
      <c r="D73" s="26" t="s">
        <v>78</v>
      </c>
      <c r="E73" s="27">
        <v>36000</v>
      </c>
      <c r="F73" s="20"/>
      <c r="G73" s="19">
        <f t="shared" si="14"/>
        <v>0</v>
      </c>
      <c r="H73" s="20"/>
      <c r="I73" s="19">
        <f t="shared" si="15"/>
        <v>0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7"/>
      <c r="C74" s="33" t="s">
        <v>93</v>
      </c>
      <c r="D74" s="26" t="s">
        <v>78</v>
      </c>
      <c r="E74" s="27">
        <v>36000</v>
      </c>
      <c r="F74" s="20"/>
      <c r="G74" s="19">
        <f t="shared" si="14"/>
        <v>0</v>
      </c>
      <c r="H74" s="20"/>
      <c r="I74" s="19">
        <f t="shared" si="15"/>
        <v>0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17"/>
      <c r="C75" s="33" t="s">
        <v>94</v>
      </c>
      <c r="D75" s="26" t="s">
        <v>78</v>
      </c>
      <c r="E75" s="27">
        <v>16000</v>
      </c>
      <c r="F75" s="20"/>
      <c r="G75" s="19">
        <f t="shared" si="14"/>
        <v>0</v>
      </c>
      <c r="H75" s="20"/>
      <c r="I75" s="19">
        <f t="shared" si="15"/>
        <v>0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17"/>
      <c r="C76" s="18" t="s">
        <v>95</v>
      </c>
      <c r="D76" s="26" t="s">
        <v>78</v>
      </c>
      <c r="E76" s="27">
        <v>70000</v>
      </c>
      <c r="F76" s="20"/>
      <c r="G76" s="19">
        <f t="shared" si="14"/>
        <v>0</v>
      </c>
      <c r="H76" s="20"/>
      <c r="I76" s="19">
        <f t="shared" si="15"/>
        <v>0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17"/>
      <c r="C77" s="18" t="s">
        <v>96</v>
      </c>
      <c r="D77" s="26" t="s">
        <v>78</v>
      </c>
      <c r="E77" s="27">
        <v>110000</v>
      </c>
      <c r="F77" s="20"/>
      <c r="G77" s="19">
        <f t="shared" si="14"/>
        <v>0</v>
      </c>
      <c r="H77" s="20"/>
      <c r="I77" s="19">
        <f t="shared" si="15"/>
        <v>0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17"/>
      <c r="C78" s="18" t="s">
        <v>97</v>
      </c>
      <c r="D78" s="26" t="s">
        <v>78</v>
      </c>
      <c r="E78" s="27">
        <v>2000000</v>
      </c>
      <c r="F78" s="20"/>
      <c r="G78" s="19">
        <f t="shared" si="14"/>
        <v>0</v>
      </c>
      <c r="H78" s="20"/>
      <c r="I78" s="19">
        <f t="shared" si="15"/>
        <v>0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21" t="s">
        <v>98</v>
      </c>
      <c r="C79" s="22" t="s">
        <v>99</v>
      </c>
      <c r="D79" s="21"/>
      <c r="E79" s="24"/>
      <c r="F79" s="17"/>
      <c r="G79" s="24">
        <f>SUM(G59:G78)</f>
        <v>0</v>
      </c>
      <c r="H79" s="17"/>
      <c r="I79" s="24">
        <f>SUM(I59:I78)</f>
        <v>0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7"/>
      <c r="C80" s="18" t="s">
        <v>100</v>
      </c>
      <c r="D80" s="26" t="s">
        <v>25</v>
      </c>
      <c r="E80" s="28">
        <v>105795.82</v>
      </c>
      <c r="F80" s="17"/>
      <c r="G80" s="19">
        <f t="shared" ref="G80:G82" si="16">F80*E80</f>
        <v>0</v>
      </c>
      <c r="H80" s="17"/>
      <c r="I80" s="19">
        <f t="shared" ref="I80:I82" si="17">H80*E80</f>
        <v>0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17"/>
      <c r="C81" s="18" t="s">
        <v>101</v>
      </c>
      <c r="D81" s="26" t="s">
        <v>102</v>
      </c>
      <c r="E81" s="27">
        <v>600000</v>
      </c>
      <c r="F81" s="20"/>
      <c r="G81" s="19">
        <f t="shared" si="16"/>
        <v>0</v>
      </c>
      <c r="H81" s="20"/>
      <c r="I81" s="19">
        <f t="shared" si="17"/>
        <v>0</v>
      </c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17"/>
      <c r="C82" s="18" t="s">
        <v>103</v>
      </c>
      <c r="D82" s="26" t="s">
        <v>104</v>
      </c>
      <c r="E82" s="27">
        <v>900000</v>
      </c>
      <c r="F82" s="20">
        <v>1</v>
      </c>
      <c r="G82" s="19">
        <f t="shared" si="16"/>
        <v>900000</v>
      </c>
      <c r="H82" s="20">
        <f>F82+'[1]3-р сар'!H82</f>
        <v>4</v>
      </c>
      <c r="I82" s="19">
        <f t="shared" si="17"/>
        <v>3600000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21" t="s">
        <v>105</v>
      </c>
      <c r="C83" s="22" t="s">
        <v>106</v>
      </c>
      <c r="D83" s="21"/>
      <c r="E83" s="23"/>
      <c r="F83" s="17"/>
      <c r="G83" s="24">
        <f>SUM(G80:G82)</f>
        <v>900000</v>
      </c>
      <c r="H83" s="17"/>
      <c r="I83" s="24">
        <f>SUM(I80:I82)</f>
        <v>3600000</v>
      </c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21" t="s">
        <v>107</v>
      </c>
      <c r="C84" s="22" t="s">
        <v>108</v>
      </c>
      <c r="D84" s="21"/>
      <c r="E84" s="23"/>
      <c r="F84" s="17"/>
      <c r="G84" s="24">
        <f>+G83+G79+G58</f>
        <v>900000</v>
      </c>
      <c r="H84" s="17"/>
      <c r="I84" s="24">
        <f>+I83+I79+I58</f>
        <v>3600000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21" t="s">
        <v>109</v>
      </c>
      <c r="C85" s="34" t="s">
        <v>110</v>
      </c>
      <c r="D85" s="21"/>
      <c r="E85" s="23"/>
      <c r="F85" s="17"/>
      <c r="G85" s="24">
        <f>+G55+G84</f>
        <v>15883999.991999999</v>
      </c>
      <c r="H85" s="17"/>
      <c r="I85" s="24">
        <f>+I55+I84</f>
        <v>78015749.960999995</v>
      </c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21" t="s">
        <v>111</v>
      </c>
      <c r="C86" s="22" t="s">
        <v>112</v>
      </c>
      <c r="D86" s="21"/>
      <c r="E86" s="23"/>
      <c r="F86" s="17"/>
      <c r="G86" s="24">
        <f>G85*0.1</f>
        <v>1588399.9992</v>
      </c>
      <c r="H86" s="17"/>
      <c r="I86" s="24">
        <f>I85*0.1</f>
        <v>7801574.9961000001</v>
      </c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21" t="s">
        <v>113</v>
      </c>
      <c r="C87" s="22" t="s">
        <v>114</v>
      </c>
      <c r="D87" s="21"/>
      <c r="E87" s="23"/>
      <c r="F87" s="17"/>
      <c r="G87" s="24"/>
      <c r="H87" s="35"/>
      <c r="I87" s="24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31" t="s">
        <v>115</v>
      </c>
      <c r="C88" s="22" t="s">
        <v>116</v>
      </c>
      <c r="D88" s="21"/>
      <c r="E88" s="23"/>
      <c r="F88" s="17"/>
      <c r="G88" s="24">
        <f>+G85+G86+G87</f>
        <v>17472399.9912</v>
      </c>
      <c r="H88" s="35"/>
      <c r="I88" s="24">
        <f>+I85+I86+I87</f>
        <v>85817324.957099989</v>
      </c>
      <c r="J88" s="1"/>
      <c r="K88" s="36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1"/>
      <c r="C89" s="9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1"/>
      <c r="C90" s="37" t="s">
        <v>117</v>
      </c>
      <c r="D90" s="38"/>
      <c r="E90" s="38"/>
      <c r="F90" s="38"/>
      <c r="G90" s="38"/>
      <c r="H90" s="38"/>
      <c r="I90" s="36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1"/>
      <c r="C91" s="38" t="s">
        <v>118</v>
      </c>
      <c r="D91" s="38"/>
      <c r="E91" s="38"/>
      <c r="F91" s="38"/>
      <c r="G91" s="38" t="s">
        <v>119</v>
      </c>
      <c r="H91" s="38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6" ht="14.25" customHeight="1" x14ac:dyDescent="0.25">
      <c r="A92" s="1"/>
      <c r="B92" s="1"/>
      <c r="C92" s="38" t="s">
        <v>120</v>
      </c>
      <c r="D92" s="38"/>
      <c r="E92" s="38"/>
      <c r="F92" s="38"/>
      <c r="G92" s="38" t="s">
        <v>121</v>
      </c>
      <c r="H92" s="38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1"/>
      <c r="C93" s="38" t="s">
        <v>122</v>
      </c>
      <c r="D93" s="38"/>
      <c r="E93" s="38"/>
      <c r="F93" s="38"/>
      <c r="G93" s="38" t="s">
        <v>123</v>
      </c>
      <c r="H93" s="38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1"/>
      <c r="C94" s="38"/>
      <c r="D94" s="38"/>
      <c r="E94" s="38"/>
      <c r="F94" s="38"/>
      <c r="G94" s="38"/>
      <c r="H94" s="38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1"/>
      <c r="C95" s="37" t="s">
        <v>124</v>
      </c>
      <c r="D95" s="38"/>
      <c r="E95" s="38"/>
      <c r="F95" s="38"/>
      <c r="G95" s="38"/>
      <c r="H95" s="38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1"/>
      <c r="C96" s="38" t="s">
        <v>125</v>
      </c>
      <c r="D96" s="38"/>
      <c r="E96" s="38"/>
      <c r="F96" s="38"/>
      <c r="G96" s="38" t="s">
        <v>126</v>
      </c>
      <c r="H96" s="38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1"/>
      <c r="C97" s="38"/>
      <c r="D97" s="38"/>
      <c r="E97" s="38"/>
      <c r="F97" s="38"/>
      <c r="G97" s="38"/>
      <c r="H97" s="38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1"/>
      <c r="C98" s="37" t="s">
        <v>127</v>
      </c>
      <c r="D98" s="38"/>
      <c r="E98" s="38"/>
      <c r="F98" s="38"/>
      <c r="G98" s="38"/>
      <c r="H98" s="38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1"/>
      <c r="C99" s="38" t="s">
        <v>128</v>
      </c>
      <c r="D99" s="38"/>
      <c r="E99" s="38"/>
      <c r="F99" s="38"/>
      <c r="G99" s="38" t="s">
        <v>129</v>
      </c>
      <c r="H99" s="38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1"/>
      <c r="C100" s="38" t="s">
        <v>130</v>
      </c>
      <c r="D100" s="38"/>
      <c r="E100" s="38"/>
      <c r="F100" s="38"/>
      <c r="G100" s="38" t="s">
        <v>131</v>
      </c>
      <c r="H100" s="38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1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1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1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1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1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1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1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1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1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1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1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1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1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1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1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1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1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1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1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1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1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1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1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1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1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1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1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1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1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1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1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1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1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1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1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1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1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1"/>
      <c r="C244" s="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1"/>
      <c r="C245" s="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1"/>
      <c r="C246" s="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1"/>
      <c r="C247" s="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1"/>
      <c r="C248" s="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1"/>
      <c r="C249" s="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1"/>
      <c r="C250" s="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1"/>
      <c r="C251" s="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1"/>
      <c r="C252" s="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1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1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1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1"/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1"/>
      <c r="C257" s="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1"/>
      <c r="C258" s="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1"/>
      <c r="C259" s="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1"/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1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1"/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1"/>
      <c r="C263" s="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1"/>
      <c r="C264" s="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1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1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1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1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1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1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1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1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1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1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1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1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1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1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1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1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1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1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1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1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1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1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1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1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1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1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1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1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1"/>
      <c r="C293" s="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1"/>
      <c r="C294" s="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1"/>
      <c r="C295" s="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1"/>
      <c r="C296" s="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1"/>
      <c r="C297" s="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1"/>
      <c r="C298" s="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1"/>
      <c r="C299" s="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1"/>
      <c r="C300" s="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1"/>
      <c r="C301" s="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1"/>
      <c r="C302" s="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1"/>
      <c r="C303" s="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1"/>
      <c r="C304" s="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1"/>
      <c r="C305" s="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1"/>
      <c r="C306" s="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1"/>
      <c r="C307" s="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1"/>
      <c r="C308" s="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1"/>
      <c r="C309" s="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1"/>
      <c r="C310" s="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1"/>
      <c r="C311" s="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1"/>
      <c r="C312" s="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1"/>
      <c r="C313" s="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1"/>
      <c r="C314" s="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1"/>
      <c r="C315" s="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1"/>
      <c r="C316" s="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1"/>
      <c r="C317" s="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1"/>
      <c r="C318" s="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1"/>
      <c r="C319" s="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1"/>
      <c r="C320" s="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1"/>
      <c r="C321" s="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1"/>
      <c r="C322" s="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1"/>
      <c r="C323" s="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1"/>
      <c r="C324" s="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1"/>
      <c r="C325" s="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1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1"/>
      <c r="C327" s="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1"/>
      <c r="C328" s="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1"/>
      <c r="C329" s="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1"/>
      <c r="C330" s="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1"/>
      <c r="C331" s="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1"/>
      <c r="C332" s="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1"/>
      <c r="C333" s="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1"/>
      <c r="C334" s="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1"/>
      <c r="C335" s="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1"/>
      <c r="C336" s="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1"/>
      <c r="C337" s="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1"/>
      <c r="C338" s="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1"/>
      <c r="C339" s="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1"/>
      <c r="C340" s="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1"/>
      <c r="C341" s="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1"/>
      <c r="C342" s="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1"/>
      <c r="C343" s="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1"/>
      <c r="C344" s="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1"/>
      <c r="C345" s="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1"/>
      <c r="C346" s="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1"/>
      <c r="C347" s="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1"/>
      <c r="C348" s="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1"/>
      <c r="C349" s="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1"/>
      <c r="C350" s="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1"/>
      <c r="C351" s="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1"/>
      <c r="C352" s="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1"/>
      <c r="C353" s="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1"/>
      <c r="C354" s="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1"/>
      <c r="C355" s="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1"/>
      <c r="C356" s="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1"/>
      <c r="C357" s="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1"/>
      <c r="C358" s="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1"/>
      <c r="C359" s="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1"/>
      <c r="C360" s="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1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1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1"/>
      <c r="C363" s="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1"/>
      <c r="C364" s="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1"/>
      <c r="C365" s="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1"/>
      <c r="C366" s="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1"/>
      <c r="C367" s="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1"/>
      <c r="C368" s="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1"/>
      <c r="C369" s="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1"/>
      <c r="C370" s="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1"/>
      <c r="C371" s="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1"/>
      <c r="C372" s="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1"/>
      <c r="C373" s="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1"/>
      <c r="C374" s="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1"/>
      <c r="C375" s="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1"/>
      <c r="C376" s="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1"/>
      <c r="C377" s="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1"/>
      <c r="C378" s="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1"/>
      <c r="C379" s="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1"/>
      <c r="C380" s="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1"/>
      <c r="C381" s="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1"/>
      <c r="C382" s="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1"/>
      <c r="C383" s="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1"/>
      <c r="C384" s="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1"/>
      <c r="C385" s="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1"/>
      <c r="C386" s="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1"/>
      <c r="C387" s="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1"/>
      <c r="C388" s="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1"/>
      <c r="C389" s="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1"/>
      <c r="C390" s="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1"/>
      <c r="C391" s="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1"/>
      <c r="C392" s="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1"/>
      <c r="C393" s="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1"/>
      <c r="C394" s="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1"/>
      <c r="C395" s="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1"/>
      <c r="C396" s="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1"/>
      <c r="C397" s="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1"/>
      <c r="C398" s="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1"/>
      <c r="C399" s="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1"/>
      <c r="C400" s="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1"/>
      <c r="C401" s="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1"/>
      <c r="C402" s="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1"/>
      <c r="C403" s="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1"/>
      <c r="C404" s="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1"/>
      <c r="C405" s="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1"/>
      <c r="C406" s="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1"/>
      <c r="C407" s="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1"/>
      <c r="C408" s="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1"/>
      <c r="C409" s="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1"/>
      <c r="C410" s="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1"/>
      <c r="C411" s="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1"/>
      <c r="C412" s="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1"/>
      <c r="C413" s="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1"/>
      <c r="C414" s="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1"/>
      <c r="C415" s="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1"/>
      <c r="C416" s="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1"/>
      <c r="C417" s="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1"/>
      <c r="C418" s="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1"/>
      <c r="C419" s="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1"/>
      <c r="C420" s="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1"/>
      <c r="C421" s="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1"/>
      <c r="C422" s="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1"/>
      <c r="C423" s="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1"/>
      <c r="C424" s="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1"/>
      <c r="C425" s="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1"/>
      <c r="C426" s="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1"/>
      <c r="C427" s="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1"/>
      <c r="C428" s="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1"/>
      <c r="C429" s="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1"/>
      <c r="C430" s="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1"/>
      <c r="C431" s="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1"/>
      <c r="C432" s="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1"/>
      <c r="C433" s="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1"/>
      <c r="C434" s="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1"/>
      <c r="C435" s="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1"/>
      <c r="C436" s="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1"/>
      <c r="C437" s="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1"/>
      <c r="C438" s="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1"/>
      <c r="C439" s="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1"/>
      <c r="C440" s="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1"/>
      <c r="C441" s="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1"/>
      <c r="C442" s="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1"/>
      <c r="C443" s="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1"/>
      <c r="C444" s="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1"/>
      <c r="C445" s="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1"/>
      <c r="C446" s="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1"/>
      <c r="C447" s="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1"/>
      <c r="C448" s="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1"/>
      <c r="C449" s="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1"/>
      <c r="C450" s="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1"/>
      <c r="C451" s="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1"/>
      <c r="C452" s="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1"/>
      <c r="C453" s="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1"/>
      <c r="C454" s="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1"/>
      <c r="C455" s="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1"/>
      <c r="C456" s="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1"/>
      <c r="C457" s="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1"/>
      <c r="C458" s="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1"/>
      <c r="C459" s="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1"/>
      <c r="C460" s="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1"/>
      <c r="C461" s="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1"/>
      <c r="C462" s="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1"/>
      <c r="C463" s="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1"/>
      <c r="C464" s="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1"/>
      <c r="C465" s="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1"/>
      <c r="C466" s="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1"/>
      <c r="C467" s="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1"/>
      <c r="C468" s="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1"/>
      <c r="C469" s="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1"/>
      <c r="C470" s="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1"/>
      <c r="C471" s="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1"/>
      <c r="C472" s="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1"/>
      <c r="C473" s="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1"/>
      <c r="C474" s="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1"/>
      <c r="C475" s="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1"/>
      <c r="C476" s="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1"/>
      <c r="C477" s="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1"/>
      <c r="C478" s="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1"/>
      <c r="C479" s="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1"/>
      <c r="C480" s="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1"/>
      <c r="C481" s="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1"/>
      <c r="C482" s="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1"/>
      <c r="C483" s="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1"/>
      <c r="C484" s="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1"/>
      <c r="C485" s="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1"/>
      <c r="C486" s="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1"/>
      <c r="C487" s="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1"/>
      <c r="C488" s="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1"/>
      <c r="C489" s="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1"/>
      <c r="C490" s="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1"/>
      <c r="C491" s="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1"/>
      <c r="C492" s="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1"/>
      <c r="C493" s="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1"/>
      <c r="C494" s="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1"/>
      <c r="C495" s="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1"/>
      <c r="C496" s="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1"/>
      <c r="C497" s="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1"/>
      <c r="C498" s="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1"/>
      <c r="C499" s="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1"/>
      <c r="C500" s="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1"/>
      <c r="C501" s="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1"/>
      <c r="C502" s="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1"/>
      <c r="C503" s="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1"/>
      <c r="C504" s="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1"/>
      <c r="C505" s="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1"/>
      <c r="C506" s="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1"/>
      <c r="C507" s="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1"/>
      <c r="C508" s="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1"/>
      <c r="C509" s="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1"/>
      <c r="C510" s="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1"/>
      <c r="C511" s="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1"/>
      <c r="C512" s="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1"/>
      <c r="C513" s="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1"/>
      <c r="C514" s="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1"/>
      <c r="C515" s="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1"/>
      <c r="C516" s="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1"/>
      <c r="C517" s="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1"/>
      <c r="C518" s="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1"/>
      <c r="C519" s="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1"/>
      <c r="C520" s="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1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1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1"/>
      <c r="C523" s="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1"/>
      <c r="C524" s="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1"/>
      <c r="C525" s="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1"/>
      <c r="C526" s="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1"/>
      <c r="C527" s="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1"/>
      <c r="C528" s="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1"/>
      <c r="C529" s="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1"/>
      <c r="C530" s="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1"/>
      <c r="C531" s="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1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1"/>
      <c r="C533" s="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1"/>
      <c r="C534" s="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1"/>
      <c r="C535" s="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1"/>
      <c r="C536" s="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1"/>
      <c r="C537" s="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1"/>
      <c r="C538" s="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1"/>
      <c r="C539" s="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1"/>
      <c r="C540" s="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1"/>
      <c r="C541" s="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1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1"/>
      <c r="C543" s="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1"/>
      <c r="C544" s="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1"/>
      <c r="C545" s="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1"/>
      <c r="C546" s="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1"/>
      <c r="C547" s="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1"/>
      <c r="C548" s="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1"/>
      <c r="C549" s="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1"/>
      <c r="C550" s="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1"/>
      <c r="C551" s="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1"/>
      <c r="C552" s="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1"/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1"/>
      <c r="C554" s="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1"/>
      <c r="C555" s="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1"/>
      <c r="C556" s="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1"/>
      <c r="C557" s="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1"/>
      <c r="C558" s="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1"/>
      <c r="C559" s="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1"/>
      <c r="C560" s="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1"/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1"/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1"/>
      <c r="C563" s="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1"/>
      <c r="C564" s="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1"/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1"/>
      <c r="C566" s="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1"/>
      <c r="C567" s="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1"/>
      <c r="C568" s="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1"/>
      <c r="C569" s="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1"/>
      <c r="C570" s="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1"/>
      <c r="C571" s="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1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1"/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1"/>
      <c r="C574" s="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1"/>
      <c r="C575" s="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1"/>
      <c r="C576" s="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1"/>
      <c r="C577" s="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1"/>
      <c r="C578" s="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1"/>
      <c r="C579" s="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1"/>
      <c r="C580" s="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1"/>
      <c r="C581" s="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1"/>
      <c r="C582" s="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1"/>
      <c r="C583" s="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1"/>
      <c r="C584" s="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1"/>
      <c r="C585" s="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1"/>
      <c r="C586" s="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1"/>
      <c r="C587" s="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1"/>
      <c r="C588" s="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1"/>
      <c r="C589" s="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1"/>
      <c r="C590" s="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1"/>
      <c r="C591" s="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1"/>
      <c r="C592" s="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1"/>
      <c r="C593" s="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1"/>
      <c r="C594" s="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1"/>
      <c r="C595" s="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1"/>
      <c r="C596" s="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1"/>
      <c r="C597" s="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1"/>
      <c r="C598" s="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1"/>
      <c r="C599" s="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1"/>
      <c r="C600" s="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1"/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1"/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1"/>
      <c r="C603" s="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1"/>
      <c r="C604" s="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1"/>
      <c r="C605" s="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1"/>
      <c r="C606" s="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1"/>
      <c r="C607" s="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1"/>
      <c r="C608" s="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1"/>
      <c r="C609" s="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1"/>
      <c r="C610" s="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1"/>
      <c r="C611" s="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1"/>
      <c r="C612" s="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1"/>
      <c r="C613" s="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1"/>
      <c r="C614" s="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1"/>
      <c r="C615" s="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1"/>
      <c r="C616" s="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1"/>
      <c r="C617" s="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1"/>
      <c r="C618" s="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1"/>
      <c r="C619" s="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1"/>
      <c r="C620" s="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1"/>
      <c r="C621" s="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1"/>
      <c r="C622" s="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1"/>
      <c r="C623" s="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1"/>
      <c r="C624" s="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1"/>
      <c r="C625" s="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1"/>
      <c r="C626" s="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1"/>
      <c r="C627" s="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1"/>
      <c r="C628" s="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1"/>
      <c r="C629" s="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1"/>
      <c r="C630" s="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1"/>
      <c r="C631" s="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1"/>
      <c r="C632" s="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1"/>
      <c r="C633" s="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1"/>
      <c r="C634" s="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1"/>
      <c r="C635" s="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1"/>
      <c r="C636" s="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1"/>
      <c r="C637" s="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1"/>
      <c r="C638" s="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1"/>
      <c r="C639" s="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1"/>
      <c r="C640" s="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1"/>
      <c r="C641" s="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1"/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1"/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1"/>
      <c r="C644" s="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1"/>
      <c r="C645" s="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1"/>
      <c r="C646" s="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1"/>
      <c r="C647" s="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1"/>
      <c r="C648" s="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1"/>
      <c r="C649" s="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1"/>
      <c r="C650" s="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1"/>
      <c r="C651" s="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1"/>
      <c r="C652" s="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1"/>
      <c r="C653" s="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1"/>
      <c r="C654" s="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1"/>
      <c r="C655" s="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1"/>
      <c r="C656" s="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1"/>
      <c r="C657" s="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1"/>
      <c r="C658" s="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1"/>
      <c r="C659" s="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1"/>
      <c r="C660" s="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1"/>
      <c r="C661" s="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1"/>
      <c r="C662" s="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1"/>
      <c r="C663" s="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1"/>
      <c r="C664" s="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1"/>
      <c r="C665" s="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1"/>
      <c r="C666" s="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1"/>
      <c r="C667" s="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1"/>
      <c r="C668" s="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1"/>
      <c r="C669" s="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1"/>
      <c r="C670" s="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1"/>
      <c r="C671" s="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1"/>
      <c r="C672" s="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1"/>
      <c r="C673" s="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1"/>
      <c r="C674" s="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1"/>
      <c r="C675" s="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1"/>
      <c r="C676" s="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1"/>
      <c r="C677" s="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1"/>
      <c r="C678" s="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1"/>
      <c r="C679" s="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1"/>
      <c r="C680" s="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1"/>
      <c r="C681" s="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1"/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1"/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1"/>
      <c r="C684" s="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1"/>
      <c r="C685" s="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1"/>
      <c r="C686" s="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1"/>
      <c r="C687" s="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1"/>
      <c r="C688" s="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1"/>
      <c r="C689" s="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1"/>
      <c r="C690" s="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1"/>
      <c r="C691" s="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1"/>
      <c r="C692" s="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1"/>
      <c r="C693" s="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1"/>
      <c r="C694" s="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1"/>
      <c r="C695" s="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1"/>
      <c r="C696" s="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1"/>
      <c r="C697" s="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1"/>
      <c r="C698" s="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1"/>
      <c r="C699" s="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1"/>
      <c r="C700" s="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1"/>
      <c r="C701" s="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1"/>
      <c r="C702" s="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1"/>
      <c r="C703" s="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1"/>
      <c r="C704" s="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1"/>
      <c r="C705" s="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1"/>
      <c r="C706" s="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1"/>
      <c r="C707" s="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1"/>
      <c r="C708" s="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1"/>
      <c r="C709" s="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1"/>
      <c r="C710" s="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1"/>
      <c r="C711" s="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1"/>
      <c r="C712" s="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1"/>
      <c r="C713" s="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1"/>
      <c r="C714" s="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1"/>
      <c r="C715" s="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1"/>
      <c r="C716" s="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1"/>
      <c r="C717" s="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1"/>
      <c r="C718" s="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1"/>
      <c r="C719" s="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1"/>
      <c r="C720" s="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1"/>
      <c r="C721" s="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1"/>
      <c r="C722" s="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1"/>
      <c r="C723" s="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1"/>
      <c r="C724" s="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1"/>
      <c r="C725" s="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1"/>
      <c r="C726" s="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1"/>
      <c r="C727" s="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1"/>
      <c r="C728" s="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1"/>
      <c r="C729" s="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1"/>
      <c r="C730" s="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1"/>
      <c r="C731" s="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1"/>
      <c r="C732" s="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1"/>
      <c r="C733" s="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1"/>
      <c r="C734" s="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1"/>
      <c r="C735" s="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1"/>
      <c r="C736" s="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1"/>
      <c r="C737" s="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1"/>
      <c r="C738" s="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1"/>
      <c r="C739" s="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1"/>
      <c r="C740" s="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1"/>
      <c r="C741" s="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1"/>
      <c r="C742" s="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1"/>
      <c r="C743" s="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1"/>
      <c r="C744" s="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1"/>
      <c r="C745" s="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1"/>
      <c r="C746" s="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1"/>
      <c r="C747" s="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1"/>
      <c r="C748" s="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1"/>
      <c r="C749" s="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1"/>
      <c r="C750" s="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1"/>
      <c r="C751" s="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1"/>
      <c r="C752" s="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1"/>
      <c r="C753" s="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1"/>
      <c r="C754" s="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1"/>
      <c r="C755" s="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1"/>
      <c r="C756" s="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1"/>
      <c r="C757" s="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1"/>
      <c r="C758" s="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1"/>
      <c r="C759" s="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1"/>
      <c r="C760" s="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1"/>
      <c r="C761" s="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1"/>
      <c r="C762" s="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1"/>
      <c r="C763" s="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1"/>
      <c r="C764" s="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1"/>
      <c r="C765" s="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1"/>
      <c r="C766" s="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1"/>
      <c r="C767" s="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1"/>
      <c r="C768" s="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1"/>
      <c r="C769" s="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1"/>
      <c r="C770" s="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1"/>
      <c r="C771" s="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1"/>
      <c r="C772" s="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1"/>
      <c r="C773" s="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1"/>
      <c r="C774" s="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1"/>
      <c r="C775" s="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1"/>
      <c r="C776" s="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1"/>
      <c r="C777" s="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1"/>
      <c r="C778" s="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1"/>
      <c r="C779" s="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1"/>
      <c r="C780" s="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1"/>
      <c r="C781" s="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1"/>
      <c r="C782" s="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1"/>
      <c r="C783" s="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1"/>
      <c r="C784" s="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1"/>
      <c r="C785" s="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1"/>
      <c r="C786" s="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1"/>
      <c r="C787" s="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1"/>
      <c r="C788" s="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1"/>
      <c r="C789" s="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1"/>
      <c r="C790" s="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1"/>
      <c r="C791" s="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1"/>
      <c r="C792" s="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1"/>
      <c r="C793" s="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1"/>
      <c r="C794" s="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1"/>
      <c r="C795" s="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1"/>
      <c r="C796" s="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1"/>
      <c r="C797" s="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1"/>
      <c r="C798" s="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1"/>
      <c r="C799" s="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1"/>
      <c r="C800" s="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1"/>
      <c r="C801" s="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1"/>
      <c r="C802" s="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1"/>
      <c r="C803" s="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1"/>
      <c r="C804" s="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1"/>
      <c r="C805" s="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1"/>
      <c r="C806" s="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1"/>
      <c r="C807" s="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1"/>
      <c r="C808" s="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1"/>
      <c r="C809" s="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1"/>
      <c r="C810" s="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1"/>
      <c r="C811" s="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1"/>
      <c r="C812" s="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1"/>
      <c r="C813" s="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1"/>
      <c r="C814" s="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1"/>
      <c r="C815" s="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1"/>
      <c r="C816" s="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1"/>
      <c r="C817" s="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1"/>
      <c r="C818" s="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1"/>
      <c r="C819" s="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1"/>
      <c r="C820" s="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1"/>
      <c r="C821" s="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1"/>
      <c r="C822" s="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1"/>
      <c r="C823" s="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1"/>
      <c r="C824" s="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1"/>
      <c r="C825" s="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1"/>
      <c r="C826" s="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1"/>
      <c r="C827" s="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1"/>
      <c r="C828" s="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1"/>
      <c r="C829" s="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1"/>
      <c r="C830" s="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1"/>
      <c r="C831" s="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1"/>
      <c r="C832" s="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1"/>
      <c r="C833" s="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1"/>
      <c r="C834" s="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1"/>
      <c r="C835" s="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1"/>
      <c r="C836" s="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1"/>
      <c r="C837" s="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1"/>
      <c r="C838" s="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1"/>
      <c r="C839" s="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1"/>
      <c r="C840" s="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1"/>
      <c r="C841" s="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1"/>
      <c r="C842" s="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1"/>
      <c r="C843" s="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1"/>
      <c r="C844" s="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1"/>
      <c r="C845" s="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1"/>
      <c r="C846" s="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1"/>
      <c r="C847" s="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1"/>
      <c r="C848" s="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1"/>
      <c r="C849" s="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1"/>
      <c r="C850" s="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1"/>
      <c r="C851" s="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1"/>
      <c r="C852" s="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1"/>
      <c r="C853" s="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1"/>
      <c r="C854" s="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1"/>
      <c r="C855" s="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1"/>
      <c r="C856" s="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1"/>
      <c r="C857" s="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1"/>
      <c r="C858" s="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1"/>
      <c r="C859" s="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1"/>
      <c r="C860" s="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1"/>
      <c r="C861" s="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1"/>
      <c r="C862" s="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1"/>
      <c r="C863" s="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1"/>
      <c r="C864" s="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1"/>
      <c r="C865" s="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1"/>
      <c r="C866" s="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1"/>
      <c r="C867" s="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1"/>
      <c r="C868" s="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1"/>
      <c r="C869" s="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1"/>
      <c r="C870" s="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1"/>
      <c r="C871" s="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1"/>
      <c r="C872" s="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1"/>
      <c r="C873" s="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1"/>
      <c r="C874" s="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1"/>
      <c r="C875" s="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1"/>
      <c r="C876" s="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1"/>
      <c r="C877" s="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1"/>
      <c r="C878" s="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1"/>
      <c r="C879" s="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1"/>
      <c r="C880" s="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1"/>
      <c r="C881" s="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1"/>
      <c r="C882" s="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1"/>
      <c r="C883" s="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1"/>
      <c r="C884" s="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1"/>
      <c r="C885" s="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1"/>
      <c r="C886" s="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1"/>
      <c r="C887" s="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1"/>
      <c r="C888" s="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1"/>
      <c r="C889" s="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1"/>
      <c r="C890" s="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1"/>
      <c r="C891" s="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1"/>
      <c r="C892" s="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1"/>
      <c r="C893" s="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1"/>
      <c r="C894" s="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1"/>
      <c r="C895" s="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1"/>
      <c r="C896" s="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1"/>
      <c r="C897" s="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1"/>
      <c r="C898" s="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1"/>
      <c r="C899" s="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1"/>
      <c r="C900" s="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1"/>
      <c r="C901" s="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1"/>
      <c r="C902" s="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1"/>
      <c r="C903" s="2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1"/>
      <c r="C904" s="2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1"/>
      <c r="C905" s="2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1"/>
      <c r="C906" s="2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1"/>
      <c r="C907" s="2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1"/>
      <c r="C908" s="2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1"/>
      <c r="C909" s="2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1"/>
      <c r="C910" s="2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1"/>
      <c r="C911" s="2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1"/>
      <c r="C912" s="2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1"/>
      <c r="C913" s="2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1"/>
      <c r="C914" s="2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1"/>
      <c r="C915" s="2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1"/>
      <c r="C916" s="2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1"/>
      <c r="C917" s="2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1"/>
      <c r="C918" s="2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1"/>
      <c r="C919" s="2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1"/>
      <c r="C920" s="2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1"/>
      <c r="C921" s="2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1"/>
      <c r="C922" s="2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1"/>
      <c r="C923" s="2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1"/>
      <c r="C924" s="2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1"/>
      <c r="C925" s="2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1"/>
      <c r="C926" s="2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1"/>
      <c r="C927" s="2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1"/>
      <c r="C928" s="2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1"/>
      <c r="C929" s="2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1"/>
      <c r="C930" s="2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1"/>
      <c r="C931" s="2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1"/>
      <c r="C932" s="2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1"/>
      <c r="C933" s="2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1"/>
      <c r="C934" s="2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1"/>
      <c r="C935" s="2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1"/>
      <c r="C936" s="2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1"/>
      <c r="C937" s="2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1"/>
      <c r="C938" s="2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1"/>
      <c r="C939" s="2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1"/>
      <c r="C940" s="2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1"/>
      <c r="C941" s="2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1"/>
      <c r="C942" s="2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1"/>
      <c r="C943" s="2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1"/>
      <c r="C944" s="2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1"/>
      <c r="C945" s="2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1"/>
      <c r="C946" s="2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1"/>
      <c r="C947" s="2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1"/>
      <c r="C948" s="2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1"/>
      <c r="C949" s="2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1"/>
      <c r="C950" s="2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1"/>
      <c r="C951" s="2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1"/>
      <c r="C952" s="2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1"/>
      <c r="C953" s="2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1"/>
      <c r="C954" s="2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1"/>
      <c r="C955" s="2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1"/>
      <c r="C956" s="2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1"/>
      <c r="C957" s="2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1"/>
      <c r="C958" s="2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1"/>
      <c r="C959" s="2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1"/>
      <c r="C960" s="2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1"/>
      <c r="C961" s="2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1"/>
      <c r="C962" s="2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1"/>
      <c r="C963" s="2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1"/>
      <c r="C964" s="2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1"/>
      <c r="C965" s="2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1"/>
      <c r="C966" s="2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1"/>
      <c r="C967" s="2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1"/>
      <c r="C968" s="2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1"/>
      <c r="C969" s="2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1"/>
      <c r="C970" s="2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1"/>
      <c r="C971" s="2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1"/>
      <c r="C972" s="2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1"/>
      <c r="C973" s="2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1"/>
      <c r="C974" s="2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1"/>
      <c r="C975" s="2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"/>
      <c r="B976" s="1"/>
      <c r="C976" s="2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"/>
      <c r="B977" s="1"/>
      <c r="C977" s="2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"/>
      <c r="B978" s="1"/>
      <c r="C978" s="2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"/>
      <c r="B979" s="1"/>
      <c r="C979" s="2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"/>
      <c r="B980" s="1"/>
      <c r="C980" s="2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"/>
      <c r="B981" s="1"/>
      <c r="C981" s="2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"/>
      <c r="B982" s="1"/>
      <c r="C982" s="2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"/>
      <c r="B983" s="1"/>
      <c r="C983" s="2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"/>
      <c r="B984" s="1"/>
      <c r="C984" s="2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"/>
      <c r="B985" s="1"/>
      <c r="C985" s="2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"/>
      <c r="B986" s="1"/>
      <c r="C986" s="2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"/>
      <c r="B987" s="1"/>
      <c r="C987" s="2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"/>
      <c r="B988" s="1"/>
      <c r="C988" s="2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"/>
      <c r="B989" s="1"/>
      <c r="C989" s="2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"/>
      <c r="B990" s="1"/>
      <c r="C990" s="2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"/>
      <c r="B991" s="1"/>
      <c r="C991" s="2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1"/>
      <c r="B992" s="1"/>
      <c r="C992" s="2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5">
      <c r="A993" s="1"/>
      <c r="B993" s="1"/>
      <c r="C993" s="2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5">
      <c r="A994" s="1"/>
      <c r="B994" s="1"/>
      <c r="C994" s="2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5">
      <c r="A995" s="1"/>
      <c r="B995" s="1"/>
      <c r="C995" s="2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5">
      <c r="A996" s="1"/>
      <c r="B996" s="1"/>
      <c r="C996" s="2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5">
      <c r="A997" s="1"/>
      <c r="B997" s="1"/>
      <c r="C997" s="2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5">
      <c r="A998" s="1"/>
      <c r="B998" s="1"/>
      <c r="C998" s="2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5">
      <c r="A999" s="1"/>
      <c r="B999" s="1"/>
      <c r="C999" s="2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5">
      <c r="A1000" s="1"/>
      <c r="B1000" s="1"/>
      <c r="C1000" s="2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">
    <mergeCell ref="B4:I4"/>
    <mergeCell ref="B6:I6"/>
    <mergeCell ref="B10:B11"/>
    <mergeCell ref="C10:C11"/>
    <mergeCell ref="D10:D11"/>
    <mergeCell ref="E10:E11"/>
    <mergeCell ref="F10:G10"/>
    <mergeCell ref="H10:I10"/>
  </mergeCells>
  <pageMargins left="0.7" right="0.26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4-р сар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2025-04-18T04:23:35Z</dcterms:created>
  <dcterms:modified xsi:type="dcterms:W3CDTF">2025-04-18T04:24:20Z</dcterms:modified>
</cp:coreProperties>
</file>