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le-Kh.Namuundari\Гео.төсөл-Мөст Уул 50\Гүйцэтгэл2025\"/>
    </mc:Choice>
  </mc:AlternateContent>
  <xr:revisionPtr revIDLastSave="0" documentId="13_ncr:1_{D4A6808C-9908-42A0-AC95-B36161BED909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  <c r="H62" i="1"/>
  <c r="H63" i="1"/>
  <c r="H64" i="1"/>
  <c r="H65" i="1"/>
  <c r="H66" i="1"/>
  <c r="H67" i="1"/>
  <c r="F91" i="1"/>
  <c r="F61" i="1"/>
  <c r="F62" i="1"/>
  <c r="F63" i="1"/>
  <c r="F64" i="1"/>
  <c r="F65" i="1"/>
  <c r="F66" i="1"/>
  <c r="F67" i="1"/>
  <c r="F60" i="1"/>
  <c r="G54" i="1"/>
  <c r="H54" i="1" s="1"/>
  <c r="G15" i="1" l="1"/>
  <c r="F76" i="1" l="1"/>
  <c r="F85" i="1"/>
  <c r="F86" i="1"/>
  <c r="F54" i="1" l="1"/>
  <c r="F73" i="1" l="1"/>
  <c r="F69" i="1"/>
  <c r="H73" i="1" l="1"/>
  <c r="H60" i="1" l="1"/>
  <c r="H69" i="1" l="1"/>
  <c r="H22" i="1"/>
  <c r="F74" i="1" l="1"/>
  <c r="F22" i="1"/>
  <c r="F24" i="1"/>
  <c r="F25" i="1"/>
  <c r="F26" i="1"/>
  <c r="F23" i="1" l="1"/>
  <c r="F21" i="1"/>
  <c r="H45" i="1" l="1"/>
  <c r="H44" i="1"/>
  <c r="H43" i="1"/>
  <c r="F43" i="1"/>
  <c r="F44" i="1"/>
  <c r="F45" i="1"/>
  <c r="F42" i="1"/>
  <c r="H42" i="1"/>
  <c r="H23" i="1"/>
  <c r="H46" i="1" l="1"/>
  <c r="F46" i="1"/>
  <c r="F55" i="1" l="1"/>
  <c r="H58" i="1" l="1"/>
  <c r="F58" i="1"/>
  <c r="H21" i="1"/>
  <c r="F59" i="1"/>
  <c r="H59" i="1"/>
  <c r="H49" i="1"/>
  <c r="H48" i="1"/>
  <c r="F50" i="1"/>
  <c r="F49" i="1"/>
  <c r="F48" i="1"/>
  <c r="F27" i="1" l="1"/>
  <c r="F71" i="1"/>
  <c r="F53" i="1"/>
  <c r="H27" i="1"/>
  <c r="H35" i="1" l="1"/>
  <c r="F35" i="1"/>
  <c r="F36" i="1"/>
  <c r="F37" i="1"/>
  <c r="F38" i="1"/>
  <c r="F39" i="1"/>
  <c r="F40" i="1"/>
  <c r="F29" i="1"/>
  <c r="F30" i="1"/>
  <c r="F31" i="1"/>
  <c r="F32" i="1"/>
  <c r="F33" i="1"/>
  <c r="H28" i="1"/>
  <c r="F28" i="1"/>
  <c r="F34" i="1"/>
  <c r="H34" i="1"/>
  <c r="H24" i="1"/>
  <c r="F41" i="1" l="1"/>
  <c r="F47" i="1"/>
  <c r="F15" i="1" l="1"/>
  <c r="H15" i="1"/>
  <c r="F72" i="1" l="1"/>
  <c r="H20" i="1" l="1"/>
  <c r="F51" i="1" l="1"/>
  <c r="F52" i="1" s="1"/>
  <c r="H17" i="1" l="1"/>
  <c r="H18" i="1" l="1"/>
  <c r="F82" i="1"/>
  <c r="F78" i="1"/>
  <c r="F79" i="1"/>
  <c r="F77" i="1"/>
  <c r="F16" i="1"/>
  <c r="F17" i="1"/>
  <c r="F18" i="1" l="1"/>
  <c r="F56" i="1" s="1"/>
  <c r="F87" i="1" s="1"/>
  <c r="H80" i="1"/>
  <c r="H79" i="1"/>
  <c r="H78" i="1"/>
  <c r="H77" i="1"/>
  <c r="H74" i="1"/>
  <c r="H72" i="1"/>
  <c r="H71" i="1"/>
  <c r="H53" i="1"/>
  <c r="H55" i="1" s="1"/>
  <c r="H51" i="1"/>
  <c r="H50" i="1"/>
  <c r="H40" i="1"/>
  <c r="H39" i="1"/>
  <c r="H38" i="1"/>
  <c r="H37" i="1"/>
  <c r="H36" i="1"/>
  <c r="H33" i="1"/>
  <c r="H32" i="1"/>
  <c r="H41" i="1" s="1"/>
  <c r="H47" i="1" s="1"/>
  <c r="H31" i="1"/>
  <c r="H30" i="1"/>
  <c r="H29" i="1"/>
  <c r="H26" i="1"/>
  <c r="H25" i="1"/>
  <c r="H85" i="1" l="1"/>
  <c r="H76" i="1"/>
  <c r="H52" i="1"/>
  <c r="H56" i="1" s="1"/>
  <c r="F88" i="1" l="1"/>
  <c r="F89" i="1" s="1"/>
  <c r="H86" i="1"/>
  <c r="H87" i="1" s="1"/>
  <c r="H88" i="1" l="1"/>
  <c r="H89" i="1" s="1"/>
  <c r="H91" i="1" l="1"/>
</calcChain>
</file>

<file path=xl/sharedStrings.xml><?xml version="1.0" encoding="utf-8"?>
<sst xmlns="http://schemas.openxmlformats.org/spreadsheetml/2006/main" count="185" uniqueCount="117">
  <si>
    <t>№</t>
  </si>
  <si>
    <t>Ажлын нэр</t>
  </si>
  <si>
    <t>Хэмжих нэгж</t>
  </si>
  <si>
    <t>Нэгж       өртөг</t>
  </si>
  <si>
    <t>Тоо</t>
  </si>
  <si>
    <t>Дүн</t>
  </si>
  <si>
    <t>Төсөл, төсөв зохиолт</t>
  </si>
  <si>
    <t>х/өд</t>
  </si>
  <si>
    <t>Хээрийн ажлын бэлтгэл</t>
  </si>
  <si>
    <t>кв.км</t>
  </si>
  <si>
    <t>Агаар сансрын зургийн тайлал</t>
  </si>
  <si>
    <t xml:space="preserve">                          Дүн /1-3/</t>
  </si>
  <si>
    <t>төг</t>
  </si>
  <si>
    <t xml:space="preserve">                            Хээрийн ажил</t>
  </si>
  <si>
    <t>Танилцах маршрут</t>
  </si>
  <si>
    <t>км</t>
  </si>
  <si>
    <t>Геологийн зураглал</t>
  </si>
  <si>
    <t>км.кв</t>
  </si>
  <si>
    <t xml:space="preserve">Геологийн зүсэлт </t>
  </si>
  <si>
    <t>Суваг гараар малтах</t>
  </si>
  <si>
    <t>куб.м</t>
  </si>
  <si>
    <t>Шурф гараар малтах</t>
  </si>
  <si>
    <t>т/м</t>
  </si>
  <si>
    <t>Шурфын бэхэлгээ</t>
  </si>
  <si>
    <t>Булалт</t>
  </si>
  <si>
    <t>м3</t>
  </si>
  <si>
    <t>Талбайн шлихийн сорьцлолт</t>
  </si>
  <si>
    <t>сорьц</t>
  </si>
  <si>
    <t>Талбайн урсгал геохимийн сорьцлолт</t>
  </si>
  <si>
    <t>Участокийн хоёрдогч геохими сорьцлолт</t>
  </si>
  <si>
    <t>Анхдагч геохими сорьцлолт</t>
  </si>
  <si>
    <t xml:space="preserve">Штуфын сорьцлолт </t>
  </si>
  <si>
    <t>Ховилон сорьцлолт</t>
  </si>
  <si>
    <t>Протолочек сорьц авах</t>
  </si>
  <si>
    <t>Сувгийн геохимийн сорьцлолт</t>
  </si>
  <si>
    <t>Силикатын сорьцлолт</t>
  </si>
  <si>
    <t>Шурфын шлих угаалга</t>
  </si>
  <si>
    <t>Талбайн соронзон зураглал</t>
  </si>
  <si>
    <t>Талбайн радиометрийн зураглал</t>
  </si>
  <si>
    <t>Өдөөгдмөл туйшралын зураглал</t>
  </si>
  <si>
    <t xml:space="preserve">/ГАЗ-66/   </t>
  </si>
  <si>
    <t>Ачаа Тээвэр:          /ЗИЛ-130/</t>
  </si>
  <si>
    <t>тн.км</t>
  </si>
  <si>
    <t>Томилолт</t>
  </si>
  <si>
    <t>х/ө</t>
  </si>
  <si>
    <t>Суурин боловсруулалт</t>
  </si>
  <si>
    <t>Гадны байгууллага:</t>
  </si>
  <si>
    <t>Петрографын хураангуй</t>
  </si>
  <si>
    <t>Минераграфын хураангуй</t>
  </si>
  <si>
    <t xml:space="preserve">Палеонтологи </t>
  </si>
  <si>
    <t>Эрдсийн хураангуй</t>
  </si>
  <si>
    <t>Силикатын бүрэн шинжилгээ 11 исэл (Na2O, К2O, CaO, MgO, GeO г.м)</t>
  </si>
  <si>
    <t>Рентген флюоресцензи (газрын ховор элементийн агуулга Re, Se г.м)</t>
  </si>
  <si>
    <t>Химийн шинжилгээ ICP-4 Багц-3, 40 элемент  (Cu, Au, Ag, Pb г.м )</t>
  </si>
  <si>
    <t>Шаврын физик-механик шинж чанарын шинжилгээ (тоосгоны марк, шаазан эдлэлийн марк г.м)</t>
  </si>
  <si>
    <t>Хүрмэн чулууны физик-механик шинж чанарын шинжилгээ (Барилгын хөнгөн бетон, керамзит, шилэн хөвөн г.м)</t>
  </si>
  <si>
    <t>Урсгал, хоёрдогч геохимийн сорьц бутлах</t>
  </si>
  <si>
    <t>Анхдагч геохими, штуфын сорьц бутлах</t>
  </si>
  <si>
    <t>Ховилон сорьц бутлах</t>
  </si>
  <si>
    <t>Үнэмлэхүй насны шинжилгээ</t>
  </si>
  <si>
    <t>Бусад ажил: "Геосан"-ын АГЗ, ASTER, LANDSAT, SENTINAL захиалж, хэвлүүлж, авах</t>
  </si>
  <si>
    <t>Байр зүйн 1:50000, 1:25000-ны масштабын топо зургууд УГЗЗГ-аас захиалах</t>
  </si>
  <si>
    <t>хуудас</t>
  </si>
  <si>
    <t>Aster, Landsat, Sentinal төрлийн 1:200000,1:50000, 1:25000-ны сансрын зургуудын УГЗЗГ, АМГ-аас захиалж хэвлүүлэх</t>
  </si>
  <si>
    <t>Тайлангийн зураг зуруулж хэвлүүлэх</t>
  </si>
  <si>
    <t>Фондын материал үзэх</t>
  </si>
  <si>
    <t>Байрны түрээс</t>
  </si>
  <si>
    <t>Вагон, буудал, албан томилолт</t>
  </si>
  <si>
    <t>Машины татвар</t>
  </si>
  <si>
    <t>НӨАТ: 10%</t>
  </si>
  <si>
    <t xml:space="preserve">Магадлашгүй зардал: 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</si>
  <si>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</si>
  <si>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</si>
  <si>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</si>
  <si>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</si>
  <si>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Компаний нэр; "Монгол Алт" ХК</t>
  </si>
  <si>
    <t>Тайлант сарын гүйцэтгэл</t>
  </si>
  <si>
    <t>Оны эхнээс гарсан гүйцэтгэл</t>
  </si>
  <si>
    <t>Төсвийн дүн: 1 577  607 262 /төгрөгөөр/</t>
  </si>
  <si>
    <t xml:space="preserve">УЛСЫН ТӨСВИЙН ХӨРӨНГӨӨР ХЭРЭГЖҮҮЛЖ БАЙГАА МӨСТ УУЛ-50 ТӨСЛИЙН </t>
  </si>
  <si>
    <t>Гүйцэтгэгч:</t>
  </si>
  <si>
    <t>"Монгол Алт" ХК-ний  захирал</t>
  </si>
  <si>
    <t>/М.Цолмон/</t>
  </si>
  <si>
    <t>Ерөнхий нягтлан бодогч</t>
  </si>
  <si>
    <t>/Ж.Мягмаа/</t>
  </si>
  <si>
    <t>Танилцсан:</t>
  </si>
  <si>
    <t xml:space="preserve">ҮГА-ны ГСХ-ийн дарга         </t>
  </si>
  <si>
    <t>Хянасан:</t>
  </si>
  <si>
    <t>ҮГА-ны ГСХ-ийн мэргэжилтэн</t>
  </si>
  <si>
    <t>Төслийн удирдагч</t>
  </si>
  <si>
    <t>/С.Төмөр/</t>
  </si>
  <si>
    <t>Эрлийн маршрут</t>
  </si>
  <si>
    <t>Хими Fe</t>
  </si>
  <si>
    <t>Хими Au</t>
  </si>
  <si>
    <t>Холболт шалгалтын маршрут</t>
  </si>
  <si>
    <t>Авто тээвэр: Хүн үйлдвэрлэл                                                   /УАЗ/</t>
  </si>
  <si>
    <t>Дүн /6-26/</t>
  </si>
  <si>
    <t xml:space="preserve">                        Дүн /28-30/</t>
  </si>
  <si>
    <t xml:space="preserve"> Хээрийн ажлын дүн /27+31/</t>
  </si>
  <si>
    <t>ДҮН /33-36/</t>
  </si>
  <si>
    <t>ДҮН /38-39/</t>
  </si>
  <si>
    <t>Өөрийн хүчний ажлын дүн /4+32+37+40/</t>
  </si>
  <si>
    <t>Дүн /43-57/</t>
  </si>
  <si>
    <t>Дүн /59-66/</t>
  </si>
  <si>
    <t>Нийт ГХА-ын дүн: /41+68/</t>
  </si>
  <si>
    <t>Дүн: /69+70/</t>
  </si>
  <si>
    <t>Нийт төсөв: /71+72/</t>
  </si>
  <si>
    <t>Лаборатори: ICP шинжилгээ (тоон шинжилгээ 30 элемент)</t>
  </si>
  <si>
    <t xml:space="preserve">Усны бүрэн </t>
  </si>
  <si>
    <t>Цахилгаан босоо бүсчлэл</t>
  </si>
  <si>
    <t xml:space="preserve">ф.цэг </t>
  </si>
  <si>
    <r>
      <t xml:space="preserve">         </t>
    </r>
    <r>
      <rPr>
        <b/>
        <i/>
        <sz val="11"/>
        <color theme="1"/>
        <rFont val="Arial"/>
        <family val="2"/>
      </rPr>
      <t>Гадны байгууллагын дүн /58+67/</t>
    </r>
  </si>
  <si>
    <t>/Н.Мөнхбилэг/</t>
  </si>
  <si>
    <t>/Х.Ганхуяг/</t>
  </si>
  <si>
    <t xml:space="preserve">ҮГА-ны ГСХ-ийн ажилтан </t>
  </si>
  <si>
    <t>/ Б.Ууганзаяа /</t>
  </si>
  <si>
    <t>2025 оны 06 дугаар сарын 01-нээс 06 дугаар сарын 30-ны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</si>
</sst>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  <numFmt numFmtId="166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0"/>
      <color theme="1"/>
      <name val="Times New Roman MTT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1" fontId="2" fillId="0" borderId="0" xfId="0" applyNumberFormat="1" applyFont="1"/>
    <xf numFmtId="4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41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43" fontId="2" fillId="0" borderId="0" xfId="2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/>
    <xf numFmtId="41" fontId="4" fillId="0" borderId="0" xfId="0" applyNumberFormat="1" applyFont="1"/>
    <xf numFmtId="0" fontId="5" fillId="0" borderId="0" xfId="0" applyFont="1" applyAlignment="1">
      <alignment horizontal="center"/>
    </xf>
    <xf numFmtId="41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center"/>
    </xf>
    <xf numFmtId="41" fontId="4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1" fontId="4" fillId="0" borderId="1" xfId="0" applyNumberFormat="1" applyFont="1" applyBorder="1"/>
    <xf numFmtId="41" fontId="4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vertical="center"/>
    </xf>
    <xf numFmtId="0" fontId="4" fillId="0" borderId="1" xfId="1" applyFont="1" applyBorder="1" applyAlignment="1">
      <alignment horizontal="right"/>
    </xf>
    <xf numFmtId="41" fontId="5" fillId="0" borderId="1" xfId="1" applyNumberFormat="1" applyFont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2" fontId="4" fillId="3" borderId="1" xfId="1" applyNumberFormat="1" applyFont="1" applyFill="1" applyBorder="1" applyAlignment="1">
      <alignment vertical="center"/>
    </xf>
    <xf numFmtId="41" fontId="5" fillId="3" borderId="1" xfId="0" applyNumberFormat="1" applyFont="1" applyFill="1" applyBorder="1" applyAlignment="1">
      <alignment vertical="center"/>
    </xf>
    <xf numFmtId="0" fontId="4" fillId="3" borderId="1" xfId="1" applyFont="1" applyFill="1" applyBorder="1" applyAlignment="1">
      <alignment horizontal="right" vertical="center"/>
    </xf>
    <xf numFmtId="41" fontId="4" fillId="3" borderId="1" xfId="1" applyNumberFormat="1" applyFont="1" applyFill="1" applyBorder="1" applyAlignment="1">
      <alignment vertical="center"/>
    </xf>
    <xf numFmtId="0" fontId="4" fillId="0" borderId="1" xfId="1" applyFont="1" applyBorder="1" applyAlignment="1">
      <alignment horizontal="center"/>
    </xf>
    <xf numFmtId="41" fontId="4" fillId="0" borderId="1" xfId="1" applyNumberFormat="1" applyFont="1" applyBorder="1"/>
    <xf numFmtId="0" fontId="4" fillId="0" borderId="1" xfId="0" applyFont="1" applyBorder="1" applyAlignment="1">
      <alignment horizontal="left" vertical="center" wrapText="1"/>
    </xf>
    <xf numFmtId="41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/>
    </xf>
    <xf numFmtId="165" fontId="4" fillId="0" borderId="1" xfId="1" applyNumberFormat="1" applyFont="1" applyBorder="1"/>
    <xf numFmtId="164" fontId="4" fillId="0" borderId="1" xfId="0" applyNumberFormat="1" applyFont="1" applyBorder="1"/>
    <xf numFmtId="164" fontId="4" fillId="0" borderId="1" xfId="1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/>
    </xf>
    <xf numFmtId="41" fontId="5" fillId="0" borderId="1" xfId="1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/>
    </xf>
    <xf numFmtId="41" fontId="5" fillId="0" borderId="1" xfId="0" applyNumberFormat="1" applyFont="1" applyBorder="1"/>
    <xf numFmtId="41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right"/>
    </xf>
    <xf numFmtId="41" fontId="4" fillId="3" borderId="1" xfId="1" applyNumberFormat="1" applyFont="1" applyFill="1" applyBorder="1"/>
    <xf numFmtId="0" fontId="4" fillId="2" borderId="1" xfId="0" applyFont="1" applyFill="1" applyBorder="1" applyAlignment="1">
      <alignment horizontal="left" vertical="center" wrapText="1"/>
    </xf>
    <xf numFmtId="41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wrapText="1"/>
    </xf>
    <xf numFmtId="41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41" fontId="4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41" fontId="5" fillId="0" borderId="1" xfId="0" applyNumberFormat="1" applyFont="1" applyBorder="1" applyAlignment="1">
      <alignment vertical="top"/>
    </xf>
    <xf numFmtId="41" fontId="5" fillId="0" borderId="1" xfId="1" applyNumberFormat="1" applyFont="1" applyBorder="1"/>
    <xf numFmtId="41" fontId="4" fillId="0" borderId="1" xfId="0" applyNumberFormat="1" applyFont="1" applyBorder="1" applyAlignment="1">
      <alignment vertical="center" wrapText="1"/>
    </xf>
    <xf numFmtId="41" fontId="4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wrapText="1"/>
    </xf>
    <xf numFmtId="41" fontId="4" fillId="0" borderId="1" xfId="0" applyNumberFormat="1" applyFont="1" applyBorder="1" applyAlignment="1">
      <alignment horizontal="center" vertical="center" wrapText="1"/>
    </xf>
    <xf numFmtId="41" fontId="4" fillId="0" borderId="1" xfId="0" applyNumberFormat="1" applyFont="1" applyBorder="1" applyAlignment="1">
      <alignment wrapText="1"/>
    </xf>
    <xf numFmtId="41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" fontId="4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/>
    <xf numFmtId="0" fontId="5" fillId="0" borderId="1" xfId="1" applyFont="1" applyBorder="1" applyAlignment="1">
      <alignment horizontal="right"/>
    </xf>
    <xf numFmtId="165" fontId="5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41" fontId="5" fillId="0" borderId="0" xfId="1" applyNumberFormat="1" applyFont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41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41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43" fontId="4" fillId="0" borderId="0" xfId="0" applyNumberFormat="1" applyFont="1"/>
    <xf numFmtId="41" fontId="4" fillId="0" borderId="0" xfId="0" applyNumberFormat="1" applyFont="1" applyAlignment="1">
      <alignment horizontal="left"/>
    </xf>
    <xf numFmtId="43" fontId="4" fillId="0" borderId="0" xfId="0" applyNumberFormat="1" applyFont="1" applyAlignment="1">
      <alignment horizontal="left"/>
    </xf>
    <xf numFmtId="164" fontId="5" fillId="0" borderId="0" xfId="1" applyNumberFormat="1" applyFont="1" applyAlignment="1">
      <alignment vertical="center"/>
    </xf>
    <xf numFmtId="166" fontId="0" fillId="0" borderId="0" xfId="2" applyNumberFormat="1" applyFont="1"/>
    <xf numFmtId="10" fontId="0" fillId="0" borderId="0" xfId="0" applyNumberForma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41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166" fontId="2" fillId="0" borderId="0" xfId="2" applyNumberFormat="1" applyFont="1"/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A78" zoomScaleNormal="100" workbookViewId="0">
      <selection activeCell="H94" sqref="H94"/>
    </sheetView>
  </sheetViews>
  <sheetFormatPr defaultColWidth="9.140625" defaultRowHeight="14.25"/>
  <cols>
    <col min="1" max="1" width="6.140625" style="11" bestFit="1" customWidth="1"/>
    <col min="2" max="2" width="67.7109375" style="1" customWidth="1"/>
    <col min="3" max="3" width="9" style="1" customWidth="1"/>
    <col min="4" max="4" width="12.28515625" style="7" customWidth="1"/>
    <col min="5" max="5" width="11.28515625" style="7" customWidth="1"/>
    <col min="6" max="6" width="17.5703125" style="7" customWidth="1"/>
    <col min="7" max="7" width="12.7109375" style="6" customWidth="1"/>
    <col min="8" max="8" width="20.140625" style="3" customWidth="1"/>
    <col min="9" max="9" width="10.85546875" style="1" customWidth="1"/>
    <col min="10" max="10" width="12.7109375" style="1" bestFit="1" customWidth="1"/>
    <col min="11" max="11" width="12" style="1" customWidth="1"/>
    <col min="12" max="16384" width="9.140625" style="1"/>
  </cols>
  <sheetData>
    <row r="1" spans="1:8">
      <c r="A1" s="105" t="s">
        <v>71</v>
      </c>
      <c r="B1" s="105"/>
      <c r="C1" s="105"/>
      <c r="D1" s="105"/>
      <c r="E1" s="105"/>
      <c r="F1" s="105"/>
      <c r="G1" s="105"/>
      <c r="H1" s="105"/>
    </row>
    <row r="2" spans="1:8">
      <c r="A2" s="105" t="s">
        <v>72</v>
      </c>
      <c r="B2" s="105"/>
      <c r="C2" s="105"/>
      <c r="D2" s="105"/>
      <c r="E2" s="105"/>
      <c r="F2" s="105"/>
      <c r="G2" s="105"/>
      <c r="H2" s="105"/>
    </row>
    <row r="3" spans="1:8">
      <c r="A3" s="105" t="s">
        <v>73</v>
      </c>
      <c r="B3" s="105"/>
      <c r="C3" s="105"/>
      <c r="D3" s="105"/>
      <c r="E3" s="105"/>
      <c r="F3" s="105"/>
      <c r="G3" s="105"/>
      <c r="H3" s="105"/>
    </row>
    <row r="4" spans="1:8" ht="10.5" customHeight="1">
      <c r="A4" s="13"/>
      <c r="B4" s="14"/>
      <c r="C4" s="14"/>
      <c r="D4" s="14"/>
      <c r="E4" s="14"/>
      <c r="F4" s="15"/>
      <c r="G4" s="14"/>
      <c r="H4" s="15"/>
    </row>
    <row r="5" spans="1:8">
      <c r="A5" s="13"/>
      <c r="B5" s="106" t="s">
        <v>79</v>
      </c>
      <c r="C5" s="106"/>
      <c r="D5" s="106"/>
      <c r="E5" s="106"/>
      <c r="F5" s="106"/>
      <c r="G5" s="106"/>
      <c r="H5" s="106"/>
    </row>
    <row r="6" spans="1:8">
      <c r="A6" s="13"/>
      <c r="B6" s="106" t="s">
        <v>74</v>
      </c>
      <c r="C6" s="106"/>
      <c r="D6" s="106"/>
      <c r="E6" s="106"/>
      <c r="F6" s="106"/>
      <c r="G6" s="106"/>
      <c r="H6" s="106"/>
    </row>
    <row r="7" spans="1:8" ht="14.25" customHeight="1">
      <c r="A7" s="13"/>
      <c r="B7" s="16"/>
      <c r="C7" s="16"/>
      <c r="D7" s="16"/>
      <c r="E7" s="16"/>
      <c r="F7" s="105" t="s">
        <v>75</v>
      </c>
      <c r="G7" s="105"/>
      <c r="H7" s="105"/>
    </row>
    <row r="8" spans="1:8" ht="11.25" customHeight="1">
      <c r="A8" s="13"/>
      <c r="B8" s="16"/>
      <c r="C8" s="16"/>
      <c r="D8" s="16"/>
      <c r="E8" s="16"/>
      <c r="F8" s="17"/>
      <c r="G8" s="14"/>
      <c r="H8" s="15"/>
    </row>
    <row r="9" spans="1:8">
      <c r="A9" s="105" t="s">
        <v>116</v>
      </c>
      <c r="B9" s="105"/>
      <c r="C9" s="105"/>
      <c r="D9" s="105"/>
      <c r="E9" s="105"/>
      <c r="F9" s="105"/>
      <c r="G9" s="105"/>
      <c r="H9" s="105"/>
    </row>
    <row r="10" spans="1:8" ht="12.75" customHeight="1">
      <c r="A10" s="18"/>
      <c r="B10" s="12"/>
      <c r="C10" s="12"/>
      <c r="D10" s="12"/>
      <c r="E10" s="12"/>
      <c r="F10" s="19"/>
      <c r="G10" s="12"/>
      <c r="H10" s="19"/>
    </row>
    <row r="11" spans="1:8">
      <c r="A11" s="105" t="s">
        <v>78</v>
      </c>
      <c r="B11" s="105"/>
      <c r="C11" s="105"/>
      <c r="D11" s="105"/>
      <c r="E11" s="105"/>
      <c r="F11" s="105"/>
      <c r="G11" s="105"/>
      <c r="H11" s="105"/>
    </row>
    <row r="12" spans="1:8">
      <c r="A12" s="107" t="s">
        <v>0</v>
      </c>
      <c r="B12" s="107" t="s">
        <v>1</v>
      </c>
      <c r="C12" s="107" t="s">
        <v>2</v>
      </c>
      <c r="D12" s="108" t="s">
        <v>3</v>
      </c>
      <c r="E12" s="109" t="s">
        <v>76</v>
      </c>
      <c r="F12" s="109"/>
      <c r="G12" s="109" t="s">
        <v>77</v>
      </c>
      <c r="H12" s="109"/>
    </row>
    <row r="13" spans="1:8">
      <c r="A13" s="107"/>
      <c r="B13" s="107"/>
      <c r="C13" s="107"/>
      <c r="D13" s="108"/>
      <c r="E13" s="20" t="s">
        <v>4</v>
      </c>
      <c r="F13" s="21" t="s">
        <v>5</v>
      </c>
      <c r="G13" s="20" t="s">
        <v>4</v>
      </c>
      <c r="H13" s="21" t="s">
        <v>5</v>
      </c>
    </row>
    <row r="14" spans="1:8" s="8" customFormat="1">
      <c r="A14" s="22">
        <v>1</v>
      </c>
      <c r="B14" s="22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  <c r="H14" s="22">
        <v>8</v>
      </c>
    </row>
    <row r="15" spans="1:8">
      <c r="A15" s="23">
        <v>1</v>
      </c>
      <c r="B15" s="24" t="s">
        <v>6</v>
      </c>
      <c r="C15" s="25" t="s">
        <v>7</v>
      </c>
      <c r="D15" s="26">
        <v>33470</v>
      </c>
      <c r="E15" s="26"/>
      <c r="F15" s="26">
        <f>E15*D15</f>
        <v>0</v>
      </c>
      <c r="G15" s="27">
        <f>60</f>
        <v>60</v>
      </c>
      <c r="H15" s="27">
        <f>D15*G15</f>
        <v>2008200</v>
      </c>
    </row>
    <row r="16" spans="1:8">
      <c r="A16" s="23">
        <v>2</v>
      </c>
      <c r="B16" s="24" t="s">
        <v>8</v>
      </c>
      <c r="C16" s="25" t="s">
        <v>9</v>
      </c>
      <c r="D16" s="26">
        <v>16775</v>
      </c>
      <c r="E16" s="26"/>
      <c r="F16" s="26">
        <f t="shared" ref="F16:F17" si="0">E16*D16</f>
        <v>0</v>
      </c>
      <c r="G16" s="27"/>
      <c r="H16" s="27"/>
    </row>
    <row r="17" spans="1:8">
      <c r="A17" s="23">
        <v>3</v>
      </c>
      <c r="B17" s="24" t="s">
        <v>10</v>
      </c>
      <c r="C17" s="25" t="s">
        <v>7</v>
      </c>
      <c r="D17" s="26">
        <v>2925</v>
      </c>
      <c r="E17" s="26"/>
      <c r="F17" s="26">
        <f t="shared" si="0"/>
        <v>0</v>
      </c>
      <c r="G17" s="27"/>
      <c r="H17" s="27">
        <f t="shared" ref="H17" si="1">D17*G17</f>
        <v>0</v>
      </c>
    </row>
    <row r="18" spans="1:8" ht="17.25" customHeight="1">
      <c r="A18" s="23">
        <v>4</v>
      </c>
      <c r="B18" s="28" t="s">
        <v>11</v>
      </c>
      <c r="C18" s="29" t="s">
        <v>12</v>
      </c>
      <c r="D18" s="30"/>
      <c r="E18" s="30"/>
      <c r="F18" s="30">
        <f>SUM(F15:F17)</f>
        <v>0</v>
      </c>
      <c r="G18" s="31"/>
      <c r="H18" s="32">
        <f>SUM(H15:H17)</f>
        <v>2008200</v>
      </c>
    </row>
    <row r="19" spans="1:8">
      <c r="A19" s="33">
        <v>5</v>
      </c>
      <c r="B19" s="34" t="s">
        <v>13</v>
      </c>
      <c r="C19" s="35"/>
      <c r="D19" s="36"/>
      <c r="E19" s="36"/>
      <c r="F19" s="36"/>
      <c r="G19" s="37"/>
      <c r="H19" s="38"/>
    </row>
    <row r="20" spans="1:8" hidden="1">
      <c r="A20" s="23">
        <v>6</v>
      </c>
      <c r="B20" s="24" t="s">
        <v>14</v>
      </c>
      <c r="C20" s="39" t="s">
        <v>15</v>
      </c>
      <c r="D20" s="26">
        <v>176975</v>
      </c>
      <c r="E20" s="26"/>
      <c r="F20" s="26"/>
      <c r="G20" s="27"/>
      <c r="H20" s="40">
        <f>--G20*D20</f>
        <v>0</v>
      </c>
    </row>
    <row r="21" spans="1:8" hidden="1">
      <c r="A21" s="23">
        <v>7</v>
      </c>
      <c r="B21" s="41" t="s">
        <v>16</v>
      </c>
      <c r="C21" s="39" t="s">
        <v>17</v>
      </c>
      <c r="D21" s="42">
        <v>111940</v>
      </c>
      <c r="E21" s="43"/>
      <c r="F21" s="26">
        <f>E21*D21</f>
        <v>0</v>
      </c>
      <c r="G21" s="44"/>
      <c r="H21" s="45">
        <f>--D21*G21</f>
        <v>0</v>
      </c>
    </row>
    <row r="22" spans="1:8" hidden="1">
      <c r="A22" s="23">
        <v>8</v>
      </c>
      <c r="B22" s="41" t="s">
        <v>18</v>
      </c>
      <c r="C22" s="39" t="s">
        <v>15</v>
      </c>
      <c r="D22" s="26">
        <v>117270</v>
      </c>
      <c r="E22" s="26"/>
      <c r="F22" s="26">
        <f>E22*D22</f>
        <v>0</v>
      </c>
      <c r="G22" s="27"/>
      <c r="H22" s="40">
        <f>D22*G22</f>
        <v>0</v>
      </c>
    </row>
    <row r="23" spans="1:8" hidden="1">
      <c r="A23" s="23">
        <v>9</v>
      </c>
      <c r="B23" s="41" t="s">
        <v>91</v>
      </c>
      <c r="C23" s="39" t="s">
        <v>15</v>
      </c>
      <c r="D23" s="26">
        <v>62240</v>
      </c>
      <c r="E23" s="46"/>
      <c r="F23" s="26">
        <f>D23*E23</f>
        <v>0</v>
      </c>
      <c r="G23" s="47"/>
      <c r="H23" s="40">
        <f>D23*G23</f>
        <v>0</v>
      </c>
    </row>
    <row r="24" spans="1:8" hidden="1">
      <c r="A24" s="23">
        <v>10</v>
      </c>
      <c r="B24" s="41" t="s">
        <v>94</v>
      </c>
      <c r="C24" s="48" t="s">
        <v>15</v>
      </c>
      <c r="D24" s="49">
        <v>53980</v>
      </c>
      <c r="E24" s="46"/>
      <c r="F24" s="26">
        <f t="shared" ref="F24:F26" si="2">D24*E24</f>
        <v>0</v>
      </c>
      <c r="G24" s="47"/>
      <c r="H24" s="40">
        <f>G24*D24</f>
        <v>0</v>
      </c>
    </row>
    <row r="25" spans="1:8" hidden="1">
      <c r="A25" s="23">
        <v>11</v>
      </c>
      <c r="B25" s="41" t="s">
        <v>26</v>
      </c>
      <c r="C25" s="39" t="s">
        <v>27</v>
      </c>
      <c r="D25" s="26">
        <v>29590</v>
      </c>
      <c r="E25" s="26"/>
      <c r="F25" s="26">
        <f t="shared" si="2"/>
        <v>0</v>
      </c>
      <c r="G25" s="27"/>
      <c r="H25" s="40">
        <f t="shared" ref="H25:H40" si="3">D25*G25</f>
        <v>0</v>
      </c>
    </row>
    <row r="26" spans="1:8" hidden="1">
      <c r="A26" s="23">
        <v>12</v>
      </c>
      <c r="B26" s="41" t="s">
        <v>28</v>
      </c>
      <c r="C26" s="39" t="s">
        <v>27</v>
      </c>
      <c r="D26" s="26">
        <v>9750</v>
      </c>
      <c r="E26" s="26"/>
      <c r="F26" s="26">
        <f t="shared" si="2"/>
        <v>0</v>
      </c>
      <c r="G26" s="27"/>
      <c r="H26" s="40">
        <f t="shared" si="3"/>
        <v>0</v>
      </c>
    </row>
    <row r="27" spans="1:8" hidden="1">
      <c r="A27" s="23">
        <v>13</v>
      </c>
      <c r="B27" s="41" t="s">
        <v>19</v>
      </c>
      <c r="C27" s="39" t="s">
        <v>20</v>
      </c>
      <c r="D27" s="26">
        <v>39300</v>
      </c>
      <c r="E27" s="46"/>
      <c r="F27" s="26">
        <f>E27*D27</f>
        <v>0</v>
      </c>
      <c r="G27" s="47"/>
      <c r="H27" s="40">
        <f>D27*G27</f>
        <v>0</v>
      </c>
    </row>
    <row r="28" spans="1:8" hidden="1">
      <c r="A28" s="23">
        <v>14</v>
      </c>
      <c r="B28" s="41" t="s">
        <v>21</v>
      </c>
      <c r="C28" s="39" t="s">
        <v>22</v>
      </c>
      <c r="D28" s="26">
        <v>90130</v>
      </c>
      <c r="E28" s="46"/>
      <c r="F28" s="26">
        <f>E28*D28</f>
        <v>0</v>
      </c>
      <c r="G28" s="47"/>
      <c r="H28" s="40">
        <f>D28*G28</f>
        <v>0</v>
      </c>
    </row>
    <row r="29" spans="1:8" hidden="1">
      <c r="A29" s="23">
        <v>15</v>
      </c>
      <c r="B29" s="24" t="s">
        <v>23</v>
      </c>
      <c r="C29" s="39" t="s">
        <v>22</v>
      </c>
      <c r="D29" s="26">
        <v>52630</v>
      </c>
      <c r="E29" s="26"/>
      <c r="F29" s="26">
        <f t="shared" ref="F29:F33" si="4">E29*D29</f>
        <v>0</v>
      </c>
      <c r="G29" s="27"/>
      <c r="H29" s="40">
        <f t="shared" si="3"/>
        <v>0</v>
      </c>
    </row>
    <row r="30" spans="1:8" hidden="1">
      <c r="A30" s="23">
        <v>16</v>
      </c>
      <c r="B30" s="24" t="s">
        <v>24</v>
      </c>
      <c r="C30" s="39" t="s">
        <v>25</v>
      </c>
      <c r="D30" s="26">
        <v>5460</v>
      </c>
      <c r="E30" s="46"/>
      <c r="F30" s="26">
        <f t="shared" si="4"/>
        <v>0</v>
      </c>
      <c r="G30" s="47"/>
      <c r="H30" s="40">
        <f t="shared" si="3"/>
        <v>0</v>
      </c>
    </row>
    <row r="31" spans="1:8" hidden="1">
      <c r="A31" s="23">
        <v>17</v>
      </c>
      <c r="B31" s="24" t="s">
        <v>26</v>
      </c>
      <c r="C31" s="39" t="s">
        <v>27</v>
      </c>
      <c r="D31" s="26">
        <v>29590</v>
      </c>
      <c r="E31" s="26"/>
      <c r="F31" s="26">
        <f t="shared" si="4"/>
        <v>0</v>
      </c>
      <c r="G31" s="27"/>
      <c r="H31" s="40">
        <f t="shared" si="3"/>
        <v>0</v>
      </c>
    </row>
    <row r="32" spans="1:8" hidden="1">
      <c r="A32" s="23">
        <v>18</v>
      </c>
      <c r="B32" s="24" t="s">
        <v>28</v>
      </c>
      <c r="C32" s="39" t="s">
        <v>27</v>
      </c>
      <c r="D32" s="26">
        <v>9750</v>
      </c>
      <c r="E32" s="26"/>
      <c r="F32" s="26">
        <f t="shared" si="4"/>
        <v>0</v>
      </c>
      <c r="G32" s="27"/>
      <c r="H32" s="40">
        <f t="shared" si="3"/>
        <v>0</v>
      </c>
    </row>
    <row r="33" spans="1:8" hidden="1">
      <c r="A33" s="23">
        <v>19</v>
      </c>
      <c r="B33" s="24" t="s">
        <v>29</v>
      </c>
      <c r="C33" s="39" t="s">
        <v>27</v>
      </c>
      <c r="D33" s="26">
        <v>6060</v>
      </c>
      <c r="E33" s="26"/>
      <c r="F33" s="26">
        <f t="shared" si="4"/>
        <v>0</v>
      </c>
      <c r="G33" s="27"/>
      <c r="H33" s="40">
        <f t="shared" si="3"/>
        <v>0</v>
      </c>
    </row>
    <row r="34" spans="1:8" hidden="1">
      <c r="A34" s="23">
        <v>20</v>
      </c>
      <c r="B34" s="24" t="s">
        <v>30</v>
      </c>
      <c r="C34" s="39" t="s">
        <v>27</v>
      </c>
      <c r="D34" s="26">
        <v>8960</v>
      </c>
      <c r="E34" s="46"/>
      <c r="F34" s="26">
        <f>E34*D34</f>
        <v>0</v>
      </c>
      <c r="G34" s="47"/>
      <c r="H34" s="40">
        <f>D34*G34</f>
        <v>0</v>
      </c>
    </row>
    <row r="35" spans="1:8" hidden="1">
      <c r="A35" s="23">
        <v>21</v>
      </c>
      <c r="B35" s="24" t="s">
        <v>31</v>
      </c>
      <c r="C35" s="39" t="s">
        <v>27</v>
      </c>
      <c r="D35" s="26">
        <v>19710</v>
      </c>
      <c r="E35" s="46"/>
      <c r="F35" s="26">
        <f t="shared" ref="F35:F40" si="5">E35*D35</f>
        <v>0</v>
      </c>
      <c r="G35" s="47"/>
      <c r="H35" s="40">
        <f>D35*G35</f>
        <v>0</v>
      </c>
    </row>
    <row r="36" spans="1:8" hidden="1">
      <c r="A36" s="23">
        <v>22</v>
      </c>
      <c r="B36" s="24" t="s">
        <v>32</v>
      </c>
      <c r="C36" s="39" t="s">
        <v>27</v>
      </c>
      <c r="D36" s="26">
        <v>20420</v>
      </c>
      <c r="E36" s="26"/>
      <c r="F36" s="26">
        <f t="shared" si="5"/>
        <v>0</v>
      </c>
      <c r="G36" s="27"/>
      <c r="H36" s="40">
        <f t="shared" si="3"/>
        <v>0</v>
      </c>
    </row>
    <row r="37" spans="1:8" hidden="1">
      <c r="A37" s="23">
        <v>23</v>
      </c>
      <c r="B37" s="41" t="s">
        <v>33</v>
      </c>
      <c r="C37" s="39" t="s">
        <v>27</v>
      </c>
      <c r="D37" s="26">
        <v>31210</v>
      </c>
      <c r="E37" s="26"/>
      <c r="F37" s="26">
        <f t="shared" si="5"/>
        <v>0</v>
      </c>
      <c r="G37" s="27"/>
      <c r="H37" s="40">
        <f t="shared" si="3"/>
        <v>0</v>
      </c>
    </row>
    <row r="38" spans="1:8" hidden="1">
      <c r="A38" s="23">
        <v>24</v>
      </c>
      <c r="B38" s="41" t="s">
        <v>34</v>
      </c>
      <c r="C38" s="39" t="s">
        <v>27</v>
      </c>
      <c r="D38" s="26">
        <v>10403</v>
      </c>
      <c r="E38" s="26"/>
      <c r="F38" s="26">
        <f t="shared" si="5"/>
        <v>0</v>
      </c>
      <c r="G38" s="27"/>
      <c r="H38" s="40">
        <f t="shared" si="3"/>
        <v>0</v>
      </c>
    </row>
    <row r="39" spans="1:8" hidden="1">
      <c r="A39" s="23">
        <v>25</v>
      </c>
      <c r="B39" s="41" t="s">
        <v>35</v>
      </c>
      <c r="C39" s="39" t="s">
        <v>27</v>
      </c>
      <c r="D39" s="26">
        <v>19710</v>
      </c>
      <c r="E39" s="26"/>
      <c r="F39" s="26">
        <f t="shared" si="5"/>
        <v>0</v>
      </c>
      <c r="G39" s="27"/>
      <c r="H39" s="40">
        <f t="shared" si="3"/>
        <v>0</v>
      </c>
    </row>
    <row r="40" spans="1:8" hidden="1">
      <c r="A40" s="23">
        <v>26</v>
      </c>
      <c r="B40" s="41" t="s">
        <v>36</v>
      </c>
      <c r="C40" s="39" t="s">
        <v>20</v>
      </c>
      <c r="D40" s="26">
        <v>205870</v>
      </c>
      <c r="E40" s="26"/>
      <c r="F40" s="26">
        <f t="shared" si="5"/>
        <v>0</v>
      </c>
      <c r="G40" s="27"/>
      <c r="H40" s="40">
        <f t="shared" si="3"/>
        <v>0</v>
      </c>
    </row>
    <row r="41" spans="1:8" hidden="1">
      <c r="A41" s="23">
        <v>27</v>
      </c>
      <c r="B41" s="50" t="s">
        <v>96</v>
      </c>
      <c r="C41" s="29" t="s">
        <v>12</v>
      </c>
      <c r="D41" s="30"/>
      <c r="E41" s="30"/>
      <c r="F41" s="30">
        <f>SUM(F20:F40)</f>
        <v>0</v>
      </c>
      <c r="G41" s="51"/>
      <c r="H41" s="52">
        <f>SUM(H20:H40)</f>
        <v>0</v>
      </c>
    </row>
    <row r="42" spans="1:8" hidden="1">
      <c r="A42" s="23">
        <v>28</v>
      </c>
      <c r="B42" s="41" t="s">
        <v>37</v>
      </c>
      <c r="C42" s="39" t="s">
        <v>15</v>
      </c>
      <c r="D42" s="26">
        <v>52263</v>
      </c>
      <c r="E42" s="26"/>
      <c r="F42" s="26">
        <f>+E42*D42</f>
        <v>0</v>
      </c>
      <c r="G42" s="47"/>
      <c r="H42" s="40">
        <f>+G42*D42</f>
        <v>0</v>
      </c>
    </row>
    <row r="43" spans="1:8" hidden="1">
      <c r="A43" s="23">
        <v>29</v>
      </c>
      <c r="B43" s="41" t="s">
        <v>38</v>
      </c>
      <c r="C43" s="39" t="s">
        <v>15</v>
      </c>
      <c r="D43" s="26">
        <v>66780</v>
      </c>
      <c r="E43" s="26"/>
      <c r="F43" s="26">
        <f t="shared" ref="F43:F45" si="6">+E43*D43</f>
        <v>0</v>
      </c>
      <c r="G43" s="47"/>
      <c r="H43" s="40">
        <f t="shared" ref="H43:H45" si="7">+G43*D43</f>
        <v>0</v>
      </c>
    </row>
    <row r="44" spans="1:8" hidden="1">
      <c r="A44" s="23">
        <v>30</v>
      </c>
      <c r="B44" s="41" t="s">
        <v>39</v>
      </c>
      <c r="C44" s="39" t="s">
        <v>15</v>
      </c>
      <c r="D44" s="26">
        <v>277867</v>
      </c>
      <c r="E44" s="26"/>
      <c r="F44" s="26">
        <f t="shared" si="6"/>
        <v>0</v>
      </c>
      <c r="G44" s="47"/>
      <c r="H44" s="40">
        <f t="shared" si="7"/>
        <v>0</v>
      </c>
    </row>
    <row r="45" spans="1:8" hidden="1">
      <c r="A45" s="23"/>
      <c r="B45" s="41" t="s">
        <v>109</v>
      </c>
      <c r="C45" s="39" t="s">
        <v>110</v>
      </c>
      <c r="D45" s="26">
        <v>600000</v>
      </c>
      <c r="E45" s="26"/>
      <c r="F45" s="26">
        <f t="shared" si="6"/>
        <v>0</v>
      </c>
      <c r="G45" s="47"/>
      <c r="H45" s="40">
        <f t="shared" si="7"/>
        <v>0</v>
      </c>
    </row>
    <row r="46" spans="1:8" hidden="1">
      <c r="A46" s="23">
        <v>31</v>
      </c>
      <c r="B46" s="28" t="s">
        <v>97</v>
      </c>
      <c r="C46" s="29" t="s">
        <v>12</v>
      </c>
      <c r="D46" s="30"/>
      <c r="E46" s="30"/>
      <c r="F46" s="30">
        <f>SUM(F42:F45)</f>
        <v>0</v>
      </c>
      <c r="G46" s="31"/>
      <c r="H46" s="52">
        <f>SUM(H42:H45)</f>
        <v>0</v>
      </c>
    </row>
    <row r="47" spans="1:8">
      <c r="A47" s="23">
        <v>32</v>
      </c>
      <c r="B47" s="50" t="s">
        <v>98</v>
      </c>
      <c r="C47" s="23" t="s">
        <v>12</v>
      </c>
      <c r="D47" s="53"/>
      <c r="E47" s="53"/>
      <c r="F47" s="30">
        <f>F41+F46</f>
        <v>0</v>
      </c>
      <c r="G47" s="54"/>
      <c r="H47" s="52">
        <f>H41+H46</f>
        <v>0</v>
      </c>
    </row>
    <row r="48" spans="1:8">
      <c r="A48" s="23">
        <v>33</v>
      </c>
      <c r="B48" s="24" t="s">
        <v>95</v>
      </c>
      <c r="C48" s="39" t="s">
        <v>15</v>
      </c>
      <c r="D48" s="26">
        <v>1280</v>
      </c>
      <c r="E48" s="26"/>
      <c r="F48" s="26">
        <f>D48*E48</f>
        <v>0</v>
      </c>
      <c r="G48" s="27"/>
      <c r="H48" s="40">
        <f>D48*G48</f>
        <v>0</v>
      </c>
    </row>
    <row r="49" spans="1:11">
      <c r="A49" s="23">
        <v>34</v>
      </c>
      <c r="B49" s="55" t="s">
        <v>40</v>
      </c>
      <c r="C49" s="39" t="s">
        <v>15</v>
      </c>
      <c r="D49" s="26">
        <v>1196</v>
      </c>
      <c r="E49" s="26"/>
      <c r="F49" s="26">
        <f>D49*E49</f>
        <v>0</v>
      </c>
      <c r="G49" s="27"/>
      <c r="H49" s="40">
        <f>D49*G49</f>
        <v>0</v>
      </c>
    </row>
    <row r="50" spans="1:11">
      <c r="A50" s="23">
        <v>35</v>
      </c>
      <c r="B50" s="55" t="s">
        <v>41</v>
      </c>
      <c r="C50" s="39" t="s">
        <v>42</v>
      </c>
      <c r="D50" s="26">
        <v>450</v>
      </c>
      <c r="E50" s="26"/>
      <c r="F50" s="26">
        <f>D50*E50</f>
        <v>0</v>
      </c>
      <c r="G50" s="27"/>
      <c r="H50" s="40">
        <f t="shared" ref="H50:H51" si="8">D50*G50</f>
        <v>0</v>
      </c>
    </row>
    <row r="51" spans="1:11">
      <c r="A51" s="23">
        <v>36</v>
      </c>
      <c r="B51" s="55" t="s">
        <v>40</v>
      </c>
      <c r="C51" s="29" t="s">
        <v>42</v>
      </c>
      <c r="D51" s="26">
        <v>500</v>
      </c>
      <c r="E51" s="26"/>
      <c r="F51" s="26">
        <f t="shared" ref="F51" si="9">D51*E51</f>
        <v>0</v>
      </c>
      <c r="G51" s="27"/>
      <c r="H51" s="40">
        <f t="shared" si="8"/>
        <v>0</v>
      </c>
    </row>
    <row r="52" spans="1:11">
      <c r="A52" s="23">
        <v>37</v>
      </c>
      <c r="B52" s="50" t="s">
        <v>99</v>
      </c>
      <c r="C52" s="29" t="s">
        <v>12</v>
      </c>
      <c r="D52" s="53"/>
      <c r="E52" s="53"/>
      <c r="F52" s="30">
        <f>SUM(F48:F51)</f>
        <v>0</v>
      </c>
      <c r="G52" s="27"/>
      <c r="H52" s="52">
        <f>SUM(H48:H51)</f>
        <v>0</v>
      </c>
    </row>
    <row r="53" spans="1:11">
      <c r="A53" s="23">
        <v>38</v>
      </c>
      <c r="B53" s="24" t="s">
        <v>43</v>
      </c>
      <c r="C53" s="39" t="s">
        <v>44</v>
      </c>
      <c r="D53" s="26">
        <v>10000</v>
      </c>
      <c r="E53" s="26"/>
      <c r="F53" s="26">
        <f>E53*D53</f>
        <v>0</v>
      </c>
      <c r="G53" s="27"/>
      <c r="H53" s="40">
        <f>D53*G53</f>
        <v>0</v>
      </c>
    </row>
    <row r="54" spans="1:11">
      <c r="A54" s="23">
        <v>39</v>
      </c>
      <c r="B54" s="24" t="s">
        <v>45</v>
      </c>
      <c r="C54" s="39" t="s">
        <v>44</v>
      </c>
      <c r="D54" s="26">
        <v>65646</v>
      </c>
      <c r="E54" s="26">
        <v>300</v>
      </c>
      <c r="F54" s="26">
        <f>D54*E54</f>
        <v>19693800</v>
      </c>
      <c r="G54" s="27">
        <f>600+400+500+350+300</f>
        <v>2150</v>
      </c>
      <c r="H54" s="40">
        <f>D54*G54</f>
        <v>141138900</v>
      </c>
      <c r="J54" s="3"/>
      <c r="K54" s="114"/>
    </row>
    <row r="55" spans="1:11">
      <c r="A55" s="23">
        <v>40</v>
      </c>
      <c r="B55" s="56" t="s">
        <v>100</v>
      </c>
      <c r="C55" s="39" t="s">
        <v>12</v>
      </c>
      <c r="D55" s="57"/>
      <c r="E55" s="57"/>
      <c r="F55" s="57">
        <f>SUM(F53:F54)</f>
        <v>19693800</v>
      </c>
      <c r="G55" s="31"/>
      <c r="H55" s="58">
        <f>SUM(H53:H54)</f>
        <v>141138900</v>
      </c>
      <c r="K55" s="4"/>
    </row>
    <row r="56" spans="1:11">
      <c r="A56" s="23">
        <v>41</v>
      </c>
      <c r="B56" s="59" t="s">
        <v>101</v>
      </c>
      <c r="C56" s="23" t="s">
        <v>12</v>
      </c>
      <c r="D56" s="30"/>
      <c r="E56" s="30"/>
      <c r="F56" s="60">
        <f>F18+F47+F52+F55</f>
        <v>19693800</v>
      </c>
      <c r="G56" s="54"/>
      <c r="H56" s="52">
        <f>H18+H47+H52+H55</f>
        <v>143147100</v>
      </c>
      <c r="I56" s="3"/>
    </row>
    <row r="57" spans="1:11">
      <c r="A57" s="23">
        <v>42</v>
      </c>
      <c r="B57" s="61" t="s">
        <v>46</v>
      </c>
      <c r="C57" s="62"/>
      <c r="D57" s="36"/>
      <c r="E57" s="36"/>
      <c r="F57" s="36"/>
      <c r="G57" s="63"/>
      <c r="H57" s="64"/>
    </row>
    <row r="58" spans="1:11">
      <c r="A58" s="110">
        <v>43</v>
      </c>
      <c r="B58" s="41" t="s">
        <v>107</v>
      </c>
      <c r="C58" s="39" t="s">
        <v>27</v>
      </c>
      <c r="D58" s="26">
        <v>30600</v>
      </c>
      <c r="E58" s="26"/>
      <c r="F58" s="26">
        <f>--D58*E58</f>
        <v>0</v>
      </c>
      <c r="G58" s="27"/>
      <c r="H58" s="40">
        <f>D58*G58</f>
        <v>0</v>
      </c>
    </row>
    <row r="59" spans="1:11">
      <c r="A59" s="112"/>
      <c r="B59" s="41" t="s">
        <v>107</v>
      </c>
      <c r="C59" s="39" t="s">
        <v>27</v>
      </c>
      <c r="D59" s="26">
        <v>27900</v>
      </c>
      <c r="E59" s="26"/>
      <c r="F59" s="26">
        <f>D59*E59</f>
        <v>0</v>
      </c>
      <c r="G59" s="27"/>
      <c r="H59" s="40">
        <f>D59*G59</f>
        <v>0</v>
      </c>
    </row>
    <row r="60" spans="1:11">
      <c r="A60" s="23">
        <v>44</v>
      </c>
      <c r="B60" s="41" t="s">
        <v>47</v>
      </c>
      <c r="C60" s="39" t="s">
        <v>27</v>
      </c>
      <c r="D60" s="53">
        <v>52000</v>
      </c>
      <c r="E60" s="53">
        <v>15</v>
      </c>
      <c r="F60" s="26">
        <f>D60*E60</f>
        <v>780000</v>
      </c>
      <c r="G60" s="27">
        <v>15</v>
      </c>
      <c r="H60" s="40">
        <f>D60*G60</f>
        <v>780000</v>
      </c>
    </row>
    <row r="61" spans="1:11" hidden="1">
      <c r="A61" s="23">
        <v>45</v>
      </c>
      <c r="B61" s="41" t="s">
        <v>48</v>
      </c>
      <c r="C61" s="39" t="s">
        <v>27</v>
      </c>
      <c r="D61" s="42">
        <v>52000</v>
      </c>
      <c r="E61" s="42"/>
      <c r="F61" s="26">
        <f t="shared" ref="F61:F67" si="10">D61*E61</f>
        <v>0</v>
      </c>
      <c r="G61" s="27"/>
      <c r="H61" s="40">
        <f t="shared" ref="H61:H67" si="11">D61*G61</f>
        <v>0</v>
      </c>
    </row>
    <row r="62" spans="1:11" hidden="1">
      <c r="A62" s="23">
        <v>46</v>
      </c>
      <c r="B62" s="41" t="s">
        <v>49</v>
      </c>
      <c r="C62" s="39" t="s">
        <v>27</v>
      </c>
      <c r="D62" s="26">
        <v>40000</v>
      </c>
      <c r="E62" s="26"/>
      <c r="F62" s="26">
        <f t="shared" si="10"/>
        <v>0</v>
      </c>
      <c r="G62" s="27"/>
      <c r="H62" s="40">
        <f t="shared" si="11"/>
        <v>0</v>
      </c>
      <c r="I62" s="3"/>
    </row>
    <row r="63" spans="1:11" hidden="1">
      <c r="A63" s="23">
        <v>47</v>
      </c>
      <c r="B63" s="41" t="s">
        <v>50</v>
      </c>
      <c r="C63" s="39" t="s">
        <v>27</v>
      </c>
      <c r="D63" s="53">
        <v>25000</v>
      </c>
      <c r="E63" s="53"/>
      <c r="F63" s="26">
        <f t="shared" si="10"/>
        <v>0</v>
      </c>
      <c r="G63" s="27"/>
      <c r="H63" s="40">
        <f t="shared" si="11"/>
        <v>0</v>
      </c>
    </row>
    <row r="64" spans="1:11" hidden="1">
      <c r="A64" s="23">
        <v>48</v>
      </c>
      <c r="B64" s="41" t="s">
        <v>108</v>
      </c>
      <c r="C64" s="39" t="s">
        <v>27</v>
      </c>
      <c r="D64" s="53">
        <v>63000</v>
      </c>
      <c r="E64" s="53"/>
      <c r="F64" s="26">
        <f t="shared" si="10"/>
        <v>0</v>
      </c>
      <c r="G64" s="27"/>
      <c r="H64" s="40">
        <f t="shared" si="11"/>
        <v>0</v>
      </c>
    </row>
    <row r="65" spans="1:11" s="5" customFormat="1" ht="28.5" hidden="1">
      <c r="A65" s="23">
        <v>49</v>
      </c>
      <c r="B65" s="65" t="s">
        <v>51</v>
      </c>
      <c r="C65" s="23" t="s">
        <v>27</v>
      </c>
      <c r="D65" s="53">
        <v>98100</v>
      </c>
      <c r="E65" s="53"/>
      <c r="F65" s="26">
        <f t="shared" si="10"/>
        <v>0</v>
      </c>
      <c r="G65" s="27"/>
      <c r="H65" s="40">
        <f t="shared" si="11"/>
        <v>0</v>
      </c>
    </row>
    <row r="66" spans="1:11" s="5" customFormat="1" ht="28.5" hidden="1">
      <c r="A66" s="23">
        <v>50</v>
      </c>
      <c r="B66" s="65" t="s">
        <v>52</v>
      </c>
      <c r="C66" s="23" t="s">
        <v>27</v>
      </c>
      <c r="D66" s="53">
        <v>45500</v>
      </c>
      <c r="E66" s="53"/>
      <c r="F66" s="26">
        <f t="shared" si="10"/>
        <v>0</v>
      </c>
      <c r="G66" s="27"/>
      <c r="H66" s="40">
        <f t="shared" si="11"/>
        <v>0</v>
      </c>
    </row>
    <row r="67" spans="1:11" s="5" customFormat="1" ht="18" customHeight="1">
      <c r="A67" s="110">
        <v>51</v>
      </c>
      <c r="B67" s="65" t="s">
        <v>53</v>
      </c>
      <c r="C67" s="23" t="s">
        <v>27</v>
      </c>
      <c r="D67" s="53">
        <v>30000</v>
      </c>
      <c r="E67" s="53">
        <v>102</v>
      </c>
      <c r="F67" s="26">
        <f t="shared" si="10"/>
        <v>3060000</v>
      </c>
      <c r="G67" s="27">
        <v>102</v>
      </c>
      <c r="H67" s="40">
        <f t="shared" si="11"/>
        <v>3060000</v>
      </c>
    </row>
    <row r="68" spans="1:11" s="5" customFormat="1">
      <c r="A68" s="111"/>
      <c r="B68" s="65" t="s">
        <v>92</v>
      </c>
      <c r="C68" s="23" t="s">
        <v>27</v>
      </c>
      <c r="D68" s="53">
        <v>18400</v>
      </c>
      <c r="E68" s="53"/>
      <c r="F68" s="53"/>
      <c r="G68" s="27"/>
      <c r="H68" s="66"/>
    </row>
    <row r="69" spans="1:11" s="5" customFormat="1">
      <c r="A69" s="112"/>
      <c r="B69" s="65" t="s">
        <v>93</v>
      </c>
      <c r="C69" s="23" t="s">
        <v>27</v>
      </c>
      <c r="D69" s="53">
        <v>30000</v>
      </c>
      <c r="E69" s="53"/>
      <c r="F69" s="53">
        <f>-E69*1837.5</f>
        <v>0</v>
      </c>
      <c r="G69" s="27"/>
      <c r="H69" s="66">
        <f>+G69*D69</f>
        <v>0</v>
      </c>
    </row>
    <row r="70" spans="1:11" s="5" customFormat="1" ht="28.5" hidden="1">
      <c r="A70" s="23">
        <v>52</v>
      </c>
      <c r="B70" s="65" t="s">
        <v>54</v>
      </c>
      <c r="C70" s="29" t="s">
        <v>27</v>
      </c>
      <c r="D70" s="53">
        <v>400000</v>
      </c>
      <c r="E70" s="53"/>
      <c r="F70" s="53"/>
      <c r="G70" s="27"/>
      <c r="H70" s="66"/>
    </row>
    <row r="71" spans="1:11" s="5" customFormat="1" ht="28.5" hidden="1">
      <c r="A71" s="23">
        <v>53</v>
      </c>
      <c r="B71" s="65" t="s">
        <v>55</v>
      </c>
      <c r="C71" s="29" t="s">
        <v>27</v>
      </c>
      <c r="D71" s="53">
        <v>450000</v>
      </c>
      <c r="E71" s="53"/>
      <c r="F71" s="53">
        <f t="shared" ref="F71" si="12">D71*E71</f>
        <v>0</v>
      </c>
      <c r="G71" s="27"/>
      <c r="H71" s="66">
        <f t="shared" ref="H62:H74" si="13">D71*G71</f>
        <v>0</v>
      </c>
    </row>
    <row r="72" spans="1:11" hidden="1">
      <c r="A72" s="23">
        <v>54</v>
      </c>
      <c r="B72" s="67" t="s">
        <v>56</v>
      </c>
      <c r="C72" s="29" t="s">
        <v>27</v>
      </c>
      <c r="D72" s="53">
        <v>5000</v>
      </c>
      <c r="E72" s="53"/>
      <c r="F72" s="53">
        <f>D72*E72</f>
        <v>0</v>
      </c>
      <c r="G72" s="68"/>
      <c r="H72" s="66">
        <f t="shared" si="13"/>
        <v>0</v>
      </c>
    </row>
    <row r="73" spans="1:11" hidden="1">
      <c r="A73" s="23">
        <v>55</v>
      </c>
      <c r="B73" s="69" t="s">
        <v>57</v>
      </c>
      <c r="C73" s="29" t="s">
        <v>27</v>
      </c>
      <c r="D73" s="26">
        <v>7500</v>
      </c>
      <c r="E73" s="70"/>
      <c r="F73" s="53">
        <f>D73*E73</f>
        <v>0</v>
      </c>
      <c r="G73" s="27"/>
      <c r="H73" s="40">
        <f>+G73*D73</f>
        <v>0</v>
      </c>
    </row>
    <row r="74" spans="1:11" hidden="1">
      <c r="A74" s="23">
        <v>56</v>
      </c>
      <c r="B74" s="69" t="s">
        <v>58</v>
      </c>
      <c r="C74" s="29" t="s">
        <v>27</v>
      </c>
      <c r="D74" s="70">
        <v>25000</v>
      </c>
      <c r="E74" s="70"/>
      <c r="F74" s="53">
        <f>D74*E74</f>
        <v>0</v>
      </c>
      <c r="G74" s="27"/>
      <c r="H74" s="40">
        <f t="shared" si="13"/>
        <v>0</v>
      </c>
      <c r="K74" s="4"/>
    </row>
    <row r="75" spans="1:11" hidden="1">
      <c r="A75" s="23">
        <v>57</v>
      </c>
      <c r="B75" s="69" t="s">
        <v>59</v>
      </c>
      <c r="C75" s="29" t="s">
        <v>27</v>
      </c>
      <c r="D75" s="70">
        <v>1000000</v>
      </c>
      <c r="E75" s="70"/>
      <c r="F75" s="53"/>
      <c r="G75" s="27"/>
      <c r="H75" s="40"/>
    </row>
    <row r="76" spans="1:11">
      <c r="A76" s="23">
        <v>58</v>
      </c>
      <c r="B76" s="71" t="s">
        <v>102</v>
      </c>
      <c r="C76" s="29" t="s">
        <v>27</v>
      </c>
      <c r="D76" s="72"/>
      <c r="E76" s="72"/>
      <c r="F76" s="72">
        <f>SUM(F58:F75)</f>
        <v>3840000</v>
      </c>
      <c r="G76" s="31"/>
      <c r="H76" s="73">
        <f>SUM(H58:H75)</f>
        <v>3840000</v>
      </c>
      <c r="I76" s="3"/>
    </row>
    <row r="77" spans="1:11" s="9" customFormat="1" ht="28.5">
      <c r="A77" s="23">
        <v>59</v>
      </c>
      <c r="B77" s="41" t="s">
        <v>60</v>
      </c>
      <c r="C77" s="22" t="s">
        <v>12</v>
      </c>
      <c r="D77" s="74">
        <v>10000</v>
      </c>
      <c r="E77" s="74"/>
      <c r="F77" s="74">
        <f>D77*E77</f>
        <v>0</v>
      </c>
      <c r="G77" s="75"/>
      <c r="H77" s="75">
        <f>D77*G77</f>
        <v>0</v>
      </c>
    </row>
    <row r="78" spans="1:11" s="2" customFormat="1" ht="28.5">
      <c r="A78" s="23">
        <v>60</v>
      </c>
      <c r="B78" s="41" t="s">
        <v>61</v>
      </c>
      <c r="C78" s="76" t="s">
        <v>62</v>
      </c>
      <c r="D78" s="77">
        <v>10000</v>
      </c>
      <c r="E78" s="78"/>
      <c r="F78" s="74">
        <f t="shared" ref="F78:F79" si="14">D78*E78</f>
        <v>0</v>
      </c>
      <c r="G78" s="79"/>
      <c r="H78" s="75">
        <f t="shared" ref="H78:H80" si="15">D78*G78</f>
        <v>0</v>
      </c>
    </row>
    <row r="79" spans="1:11" s="9" customFormat="1" ht="28.5">
      <c r="A79" s="23">
        <v>61</v>
      </c>
      <c r="B79" s="41" t="s">
        <v>63</v>
      </c>
      <c r="C79" s="22" t="s">
        <v>62</v>
      </c>
      <c r="D79" s="74">
        <v>30000</v>
      </c>
      <c r="E79" s="74"/>
      <c r="F79" s="74">
        <f t="shared" si="14"/>
        <v>0</v>
      </c>
      <c r="G79" s="75"/>
      <c r="H79" s="75">
        <f t="shared" si="15"/>
        <v>0</v>
      </c>
    </row>
    <row r="80" spans="1:11">
      <c r="A80" s="23">
        <v>62</v>
      </c>
      <c r="B80" s="24" t="s">
        <v>64</v>
      </c>
      <c r="C80" s="39" t="s">
        <v>62</v>
      </c>
      <c r="D80" s="26"/>
      <c r="E80" s="26"/>
      <c r="F80" s="26"/>
      <c r="G80" s="31"/>
      <c r="H80" s="68">
        <f t="shared" si="15"/>
        <v>0</v>
      </c>
    </row>
    <row r="81" spans="1:11">
      <c r="A81" s="23">
        <v>63</v>
      </c>
      <c r="B81" s="24" t="s">
        <v>65</v>
      </c>
      <c r="C81" s="39" t="s">
        <v>62</v>
      </c>
      <c r="D81" s="26"/>
      <c r="E81" s="26"/>
      <c r="F81" s="26"/>
      <c r="G81" s="31"/>
      <c r="H81" s="40"/>
    </row>
    <row r="82" spans="1:11">
      <c r="A82" s="23">
        <v>64</v>
      </c>
      <c r="B82" s="24" t="s">
        <v>66</v>
      </c>
      <c r="C82" s="39" t="s">
        <v>12</v>
      </c>
      <c r="D82" s="26">
        <v>300000</v>
      </c>
      <c r="E82" s="26"/>
      <c r="F82" s="26">
        <f>D82*E82</f>
        <v>0</v>
      </c>
      <c r="G82" s="27"/>
      <c r="H82" s="40"/>
    </row>
    <row r="83" spans="1:11">
      <c r="A83" s="23">
        <v>65</v>
      </c>
      <c r="B83" s="24" t="s">
        <v>67</v>
      </c>
      <c r="C83" s="39" t="s">
        <v>12</v>
      </c>
      <c r="D83" s="26"/>
      <c r="E83" s="26"/>
      <c r="F83" s="26"/>
      <c r="G83" s="31"/>
      <c r="H83" s="40"/>
    </row>
    <row r="84" spans="1:11">
      <c r="A84" s="23">
        <v>66</v>
      </c>
      <c r="B84" s="24" t="s">
        <v>68</v>
      </c>
      <c r="C84" s="39" t="s">
        <v>12</v>
      </c>
      <c r="D84" s="26">
        <v>40000</v>
      </c>
      <c r="E84" s="26"/>
      <c r="F84" s="26"/>
      <c r="G84" s="27"/>
      <c r="H84" s="40"/>
    </row>
    <row r="85" spans="1:11">
      <c r="A85" s="23">
        <v>67</v>
      </c>
      <c r="B85" s="50" t="s">
        <v>103</v>
      </c>
      <c r="C85" s="39" t="s">
        <v>12</v>
      </c>
      <c r="D85" s="27"/>
      <c r="E85" s="27"/>
      <c r="F85" s="73">
        <f>SUM(F77:F84)</f>
        <v>0</v>
      </c>
      <c r="G85" s="31"/>
      <c r="H85" s="73">
        <f>SUM(H77:H84)</f>
        <v>0</v>
      </c>
    </row>
    <row r="86" spans="1:11">
      <c r="A86" s="23">
        <v>68</v>
      </c>
      <c r="B86" s="80" t="s">
        <v>111</v>
      </c>
      <c r="C86" s="39" t="s">
        <v>12</v>
      </c>
      <c r="D86" s="81"/>
      <c r="E86" s="81"/>
      <c r="F86" s="73">
        <f>--F76+F85</f>
        <v>3840000</v>
      </c>
      <c r="G86" s="54"/>
      <c r="H86" s="52">
        <f>H76+H85</f>
        <v>3840000</v>
      </c>
      <c r="I86" s="10"/>
    </row>
    <row r="87" spans="1:11">
      <c r="A87" s="23">
        <v>69</v>
      </c>
      <c r="B87" s="59" t="s">
        <v>104</v>
      </c>
      <c r="C87" s="82" t="s">
        <v>12</v>
      </c>
      <c r="D87" s="39"/>
      <c r="E87" s="39"/>
      <c r="F87" s="83">
        <f>F56+F86</f>
        <v>23533800</v>
      </c>
      <c r="G87" s="84"/>
      <c r="H87" s="73">
        <f>H56+H86</f>
        <v>146987100</v>
      </c>
      <c r="I87" s="10"/>
    </row>
    <row r="88" spans="1:11">
      <c r="A88" s="23">
        <v>70</v>
      </c>
      <c r="B88" s="59" t="s">
        <v>69</v>
      </c>
      <c r="C88" s="82" t="s">
        <v>12</v>
      </c>
      <c r="D88" s="39"/>
      <c r="E88" s="39"/>
      <c r="F88" s="83">
        <f>F87*10%</f>
        <v>2353380</v>
      </c>
      <c r="G88" s="84"/>
      <c r="H88" s="73">
        <f>H87*10%</f>
        <v>14698710</v>
      </c>
    </row>
    <row r="89" spans="1:11">
      <c r="A89" s="23">
        <v>71</v>
      </c>
      <c r="B89" s="50" t="s">
        <v>105</v>
      </c>
      <c r="C89" s="82" t="s">
        <v>12</v>
      </c>
      <c r="D89" s="82"/>
      <c r="E89" s="82"/>
      <c r="F89" s="85">
        <f>F87+F88</f>
        <v>25887180</v>
      </c>
      <c r="G89" s="84"/>
      <c r="H89" s="73">
        <f>SUM(H87:H88)</f>
        <v>161685810</v>
      </c>
    </row>
    <row r="90" spans="1:11">
      <c r="A90" s="23">
        <v>72</v>
      </c>
      <c r="B90" s="50" t="s">
        <v>70</v>
      </c>
      <c r="C90" s="82" t="s">
        <v>12</v>
      </c>
      <c r="D90" s="82"/>
      <c r="E90" s="82"/>
      <c r="F90" s="58">
        <v>0</v>
      </c>
      <c r="G90" s="84"/>
      <c r="H90" s="73">
        <v>0</v>
      </c>
    </row>
    <row r="91" spans="1:11">
      <c r="A91" s="23">
        <v>73</v>
      </c>
      <c r="B91" s="56" t="s">
        <v>106</v>
      </c>
      <c r="C91" s="82" t="s">
        <v>12</v>
      </c>
      <c r="D91" s="82"/>
      <c r="E91" s="82"/>
      <c r="F91" s="85">
        <f>F89+F90</f>
        <v>25887180</v>
      </c>
      <c r="G91" s="54"/>
      <c r="H91" s="86">
        <f>SUM(H89:H90)</f>
        <v>161685810</v>
      </c>
      <c r="I91" s="3"/>
      <c r="J91" s="3"/>
      <c r="K91" s="10"/>
    </row>
    <row r="92" spans="1:11" ht="14.25" customHeight="1">
      <c r="A92" s="87"/>
      <c r="B92" s="88"/>
      <c r="C92" s="88"/>
      <c r="D92" s="89"/>
      <c r="E92" s="89"/>
      <c r="F92" s="89"/>
      <c r="G92" s="90"/>
      <c r="H92" s="91"/>
      <c r="I92" s="3"/>
      <c r="J92" s="4"/>
      <c r="K92" s="10"/>
    </row>
    <row r="93" spans="1:11" ht="15" customHeight="1">
      <c r="A93" s="92"/>
      <c r="B93" s="93" t="s">
        <v>80</v>
      </c>
      <c r="C93" s="14"/>
      <c r="D93" s="14"/>
      <c r="E93" s="14"/>
      <c r="F93" s="15"/>
      <c r="G93" s="14"/>
      <c r="H93" s="102"/>
      <c r="I93" s="3"/>
      <c r="K93" s="10"/>
    </row>
    <row r="94" spans="1:11" ht="18" customHeight="1">
      <c r="A94" s="94"/>
      <c r="B94" s="14" t="s">
        <v>81</v>
      </c>
      <c r="C94" s="14"/>
      <c r="D94" s="14"/>
      <c r="E94" s="14"/>
      <c r="F94" s="113" t="s">
        <v>82</v>
      </c>
      <c r="G94" s="113"/>
      <c r="H94" s="91"/>
      <c r="I94" s="4"/>
    </row>
    <row r="95" spans="1:11" ht="21" customHeight="1">
      <c r="A95" s="92"/>
      <c r="B95" s="14" t="s">
        <v>89</v>
      </c>
      <c r="C95" s="14"/>
      <c r="D95" s="14"/>
      <c r="E95" s="14"/>
      <c r="F95" s="113" t="s">
        <v>90</v>
      </c>
      <c r="G95" s="113"/>
      <c r="H95" s="95"/>
      <c r="I95" s="4"/>
    </row>
    <row r="96" spans="1:11" ht="22.5" customHeight="1">
      <c r="A96" s="96"/>
      <c r="B96" s="97" t="s">
        <v>83</v>
      </c>
      <c r="C96" s="14"/>
      <c r="D96" s="14"/>
      <c r="E96" s="14"/>
      <c r="F96" s="113" t="s">
        <v>84</v>
      </c>
      <c r="G96" s="113"/>
      <c r="H96" s="15"/>
      <c r="I96" s="4"/>
    </row>
    <row r="97" spans="1:8" ht="23.25" customHeight="1">
      <c r="A97" s="98"/>
      <c r="B97" s="93" t="s">
        <v>85</v>
      </c>
      <c r="C97" s="14"/>
      <c r="D97" s="14"/>
      <c r="E97" s="14"/>
      <c r="F97" s="15"/>
      <c r="G97" s="14"/>
      <c r="H97" s="15"/>
    </row>
    <row r="98" spans="1:8" ht="18" customHeight="1">
      <c r="A98" s="13"/>
      <c r="B98" s="14" t="s">
        <v>86</v>
      </c>
      <c r="C98" s="14"/>
      <c r="D98" s="14"/>
      <c r="E98" s="14"/>
      <c r="F98" s="15" t="s">
        <v>112</v>
      </c>
      <c r="G98" s="99"/>
      <c r="H98" s="15"/>
    </row>
    <row r="99" spans="1:8" ht="21.75" customHeight="1">
      <c r="A99" s="13"/>
      <c r="B99" s="93" t="s">
        <v>87</v>
      </c>
      <c r="C99" s="14"/>
      <c r="D99" s="14"/>
      <c r="E99" s="14"/>
      <c r="F99" s="15"/>
      <c r="G99" s="99"/>
      <c r="H99" s="15"/>
    </row>
    <row r="100" spans="1:8" ht="21.75" customHeight="1">
      <c r="A100" s="13"/>
      <c r="B100" s="14" t="s">
        <v>88</v>
      </c>
      <c r="C100" s="14"/>
      <c r="D100" s="14"/>
      <c r="E100" s="14"/>
      <c r="F100" s="100" t="s">
        <v>113</v>
      </c>
      <c r="G100" s="101"/>
      <c r="H100" s="15"/>
    </row>
    <row r="101" spans="1:8" ht="24" customHeight="1">
      <c r="A101" s="13"/>
      <c r="B101" s="98" t="s">
        <v>114</v>
      </c>
      <c r="C101" s="14"/>
      <c r="D101" s="14"/>
      <c r="E101" s="14"/>
      <c r="F101" s="15" t="s">
        <v>115</v>
      </c>
      <c r="G101" s="99"/>
      <c r="H101" s="15"/>
    </row>
  </sheetData>
  <mergeCells count="19">
    <mergeCell ref="A67:A69"/>
    <mergeCell ref="F94:G94"/>
    <mergeCell ref="F95:G95"/>
    <mergeCell ref="F96:G96"/>
    <mergeCell ref="E12:F12"/>
    <mergeCell ref="A58:A59"/>
    <mergeCell ref="A1:H1"/>
    <mergeCell ref="A2:H2"/>
    <mergeCell ref="A3:H3"/>
    <mergeCell ref="B5:H5"/>
    <mergeCell ref="F7:H7"/>
    <mergeCell ref="A9:H9"/>
    <mergeCell ref="A11:H11"/>
    <mergeCell ref="B6:H6"/>
    <mergeCell ref="A12:A13"/>
    <mergeCell ref="B12:B13"/>
    <mergeCell ref="C12:C13"/>
    <mergeCell ref="D12:D13"/>
    <mergeCell ref="G12:H12"/>
  </mergeCells>
  <pageMargins left="0.59055118110236227" right="0.59055118110236227" top="1.1811023622047245" bottom="0.59055118110236227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9:H35"/>
  <sheetViews>
    <sheetView topLeftCell="A2" workbookViewId="0">
      <selection activeCell="J31" sqref="J31"/>
    </sheetView>
  </sheetViews>
  <sheetFormatPr defaultRowHeight="15"/>
  <cols>
    <col min="6" max="6" width="13.28515625" bestFit="1" customWidth="1"/>
    <col min="7" max="7" width="17.85546875" customWidth="1"/>
    <col min="8" max="8" width="16.5703125" customWidth="1"/>
  </cols>
  <sheetData>
    <row r="9" spans="6:8">
      <c r="H9" s="104"/>
    </row>
    <row r="11" spans="6:8">
      <c r="F11" s="103"/>
      <c r="H11" s="104"/>
    </row>
    <row r="12" spans="6:8">
      <c r="F12" s="103"/>
      <c r="H12" s="104"/>
    </row>
    <row r="13" spans="6:8">
      <c r="F13" s="103"/>
      <c r="H13" s="104"/>
    </row>
    <row r="14" spans="6:8">
      <c r="F14" s="103"/>
      <c r="H14" s="104"/>
    </row>
    <row r="15" spans="6:8">
      <c r="F15" s="103"/>
      <c r="H15" s="104"/>
    </row>
    <row r="16" spans="6:8">
      <c r="F16" s="103"/>
      <c r="H16" s="104"/>
    </row>
    <row r="17" spans="6:6">
      <c r="F17" s="103"/>
    </row>
    <row r="18" spans="6:6">
      <c r="F18" s="103"/>
    </row>
    <row r="19" spans="6:6">
      <c r="F19" s="103"/>
    </row>
    <row r="20" spans="6:6">
      <c r="F20" s="103"/>
    </row>
    <row r="21" spans="6:6">
      <c r="F21" s="103"/>
    </row>
    <row r="22" spans="6:6">
      <c r="F22" s="103"/>
    </row>
    <row r="23" spans="6:6">
      <c r="F23" s="103"/>
    </row>
    <row r="24" spans="6:6">
      <c r="F24" s="103"/>
    </row>
    <row r="25" spans="6:6">
      <c r="F25" s="103"/>
    </row>
    <row r="26" spans="6:6">
      <c r="F26" s="103"/>
    </row>
    <row r="27" spans="6:6">
      <c r="F27" s="103"/>
    </row>
    <row r="28" spans="6:6">
      <c r="F28" s="103"/>
    </row>
    <row r="29" spans="6:6">
      <c r="F29" s="103"/>
    </row>
    <row r="30" spans="6:6">
      <c r="F30" s="103"/>
    </row>
    <row r="31" spans="6:6">
      <c r="F31" s="103"/>
    </row>
    <row r="32" spans="6:6">
      <c r="F32" s="103"/>
    </row>
    <row r="33" spans="6:6">
      <c r="F33" s="103"/>
    </row>
    <row r="34" spans="6:6">
      <c r="F34" s="103"/>
    </row>
    <row r="35" spans="6:6">
      <c r="F35" s="10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namuundari khuderbat</cp:lastModifiedBy>
  <cp:lastPrinted>2025-05-22T05:03:20Z</cp:lastPrinted>
  <dcterms:created xsi:type="dcterms:W3CDTF">2022-06-29T09:40:56Z</dcterms:created>
  <dcterms:modified xsi:type="dcterms:W3CDTF">2025-06-23T09:27:54Z</dcterms:modified>
</cp:coreProperties>
</file>