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oboot shar document\Guitsetgel\2025\"/>
    </mc:Choice>
  </mc:AlternateContent>
  <xr:revisionPtr revIDLastSave="0" documentId="13_ncr:1_{289E6CA2-4FA6-456D-A58F-4889B9FBBB73}" xr6:coauthVersionLast="45" xr6:coauthVersionMax="45" xr10:uidLastSave="{00000000-0000-0000-0000-000000000000}"/>
  <bookViews>
    <workbookView xWindow="-120" yWindow="-120" windowWidth="29040" windowHeight="15840" xr2:uid="{EC640927-764F-4B9B-B36F-538E3F53CC6D}"/>
  </bookViews>
  <sheets>
    <sheet name="8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3" i="1" l="1"/>
  <c r="K83" i="1" s="1"/>
  <c r="I83" i="1"/>
  <c r="G83" i="1"/>
  <c r="J82" i="1"/>
  <c r="K82" i="1" s="1"/>
  <c r="I82" i="1"/>
  <c r="G82" i="1"/>
  <c r="J81" i="1"/>
  <c r="K81" i="1" s="1"/>
  <c r="I81" i="1"/>
  <c r="I84" i="1" s="1"/>
  <c r="G81" i="1"/>
  <c r="G84" i="1" s="1"/>
  <c r="G85" i="1" s="1"/>
  <c r="J79" i="1"/>
  <c r="K79" i="1" s="1"/>
  <c r="I79" i="1"/>
  <c r="G79" i="1"/>
  <c r="J78" i="1"/>
  <c r="K78" i="1" s="1"/>
  <c r="I78" i="1"/>
  <c r="G78" i="1"/>
  <c r="J77" i="1"/>
  <c r="K77" i="1" s="1"/>
  <c r="I77" i="1"/>
  <c r="G77" i="1"/>
  <c r="J76" i="1"/>
  <c r="K76" i="1" s="1"/>
  <c r="I76" i="1"/>
  <c r="G76" i="1"/>
  <c r="J75" i="1"/>
  <c r="K75" i="1" s="1"/>
  <c r="I75" i="1"/>
  <c r="G75" i="1"/>
  <c r="J74" i="1"/>
  <c r="K74" i="1" s="1"/>
  <c r="I74" i="1"/>
  <c r="G74" i="1"/>
  <c r="J73" i="1"/>
  <c r="K73" i="1" s="1"/>
  <c r="I73" i="1"/>
  <c r="G73" i="1"/>
  <c r="J72" i="1"/>
  <c r="K72" i="1" s="1"/>
  <c r="I72" i="1"/>
  <c r="G72" i="1"/>
  <c r="J71" i="1"/>
  <c r="K71" i="1" s="1"/>
  <c r="I71" i="1"/>
  <c r="G71" i="1"/>
  <c r="J70" i="1"/>
  <c r="K70" i="1" s="1"/>
  <c r="I70" i="1"/>
  <c r="G70" i="1"/>
  <c r="J69" i="1"/>
  <c r="K69" i="1" s="1"/>
  <c r="I69" i="1"/>
  <c r="G69" i="1"/>
  <c r="J68" i="1"/>
  <c r="K68" i="1" s="1"/>
  <c r="I68" i="1"/>
  <c r="G68" i="1"/>
  <c r="J67" i="1"/>
  <c r="K67" i="1" s="1"/>
  <c r="I67" i="1"/>
  <c r="G67" i="1"/>
  <c r="J66" i="1"/>
  <c r="K66" i="1" s="1"/>
  <c r="I66" i="1"/>
  <c r="G66" i="1"/>
  <c r="J65" i="1"/>
  <c r="K65" i="1" s="1"/>
  <c r="I65" i="1"/>
  <c r="G65" i="1"/>
  <c r="J64" i="1"/>
  <c r="K64" i="1" s="1"/>
  <c r="I64" i="1"/>
  <c r="G64" i="1"/>
  <c r="J63" i="1"/>
  <c r="K63" i="1" s="1"/>
  <c r="I63" i="1"/>
  <c r="G63" i="1"/>
  <c r="J62" i="1"/>
  <c r="K62" i="1" s="1"/>
  <c r="I62" i="1"/>
  <c r="G62" i="1"/>
  <c r="J61" i="1"/>
  <c r="K61" i="1" s="1"/>
  <c r="I61" i="1"/>
  <c r="G61" i="1"/>
  <c r="J60" i="1"/>
  <c r="K60" i="1" s="1"/>
  <c r="I60" i="1"/>
  <c r="I80" i="1" s="1"/>
  <c r="G60" i="1"/>
  <c r="G80" i="1" s="1"/>
  <c r="G59" i="1"/>
  <c r="K58" i="1"/>
  <c r="J58" i="1"/>
  <c r="I58" i="1"/>
  <c r="I59" i="1" s="1"/>
  <c r="G58" i="1"/>
  <c r="J57" i="1"/>
  <c r="K57" i="1" s="1"/>
  <c r="I57" i="1"/>
  <c r="G57" i="1"/>
  <c r="J54" i="1"/>
  <c r="K54" i="1" s="1"/>
  <c r="I54" i="1"/>
  <c r="G54" i="1"/>
  <c r="K53" i="1"/>
  <c r="J53" i="1"/>
  <c r="I53" i="1"/>
  <c r="G53" i="1"/>
  <c r="J52" i="1"/>
  <c r="K52" i="1" s="1"/>
  <c r="I52" i="1"/>
  <c r="G52" i="1"/>
  <c r="J51" i="1"/>
  <c r="K51" i="1" s="1"/>
  <c r="I51" i="1"/>
  <c r="I55" i="1" s="1"/>
  <c r="G51" i="1"/>
  <c r="G55" i="1" s="1"/>
  <c r="J49" i="1"/>
  <c r="K49" i="1" s="1"/>
  <c r="I49" i="1"/>
  <c r="G49" i="1"/>
  <c r="J48" i="1"/>
  <c r="K48" i="1" s="1"/>
  <c r="I48" i="1"/>
  <c r="I50" i="1" s="1"/>
  <c r="G48" i="1"/>
  <c r="G50" i="1" s="1"/>
  <c r="J47" i="1"/>
  <c r="K47" i="1" s="1"/>
  <c r="I47" i="1"/>
  <c r="G47" i="1"/>
  <c r="J44" i="1"/>
  <c r="K44" i="1" s="1"/>
  <c r="I44" i="1"/>
  <c r="G44" i="1"/>
  <c r="K43" i="1"/>
  <c r="J43" i="1"/>
  <c r="I43" i="1"/>
  <c r="G43" i="1"/>
  <c r="J42" i="1"/>
  <c r="K42" i="1" s="1"/>
  <c r="I42" i="1"/>
  <c r="G42" i="1"/>
  <c r="K41" i="1"/>
  <c r="J41" i="1"/>
  <c r="I41" i="1"/>
  <c r="G41" i="1"/>
  <c r="J40" i="1"/>
  <c r="K40" i="1" s="1"/>
  <c r="I40" i="1"/>
  <c r="G40" i="1"/>
  <c r="K39" i="1"/>
  <c r="J39" i="1"/>
  <c r="I39" i="1"/>
  <c r="G39" i="1"/>
  <c r="J38" i="1"/>
  <c r="K38" i="1" s="1"/>
  <c r="I38" i="1"/>
  <c r="G38" i="1"/>
  <c r="K37" i="1"/>
  <c r="J37" i="1"/>
  <c r="I37" i="1"/>
  <c r="G37" i="1"/>
  <c r="J36" i="1"/>
  <c r="K36" i="1" s="1"/>
  <c r="I36" i="1"/>
  <c r="G36" i="1"/>
  <c r="J35" i="1"/>
  <c r="K35" i="1" s="1"/>
  <c r="I35" i="1"/>
  <c r="G35" i="1"/>
  <c r="J34" i="1"/>
  <c r="K34" i="1" s="1"/>
  <c r="I34" i="1"/>
  <c r="G34" i="1"/>
  <c r="K33" i="1"/>
  <c r="J33" i="1"/>
  <c r="I33" i="1"/>
  <c r="G33" i="1"/>
  <c r="J32" i="1"/>
  <c r="K32" i="1" s="1"/>
  <c r="I32" i="1"/>
  <c r="G32" i="1"/>
  <c r="J31" i="1"/>
  <c r="K31" i="1" s="1"/>
  <c r="I31" i="1"/>
  <c r="G31" i="1"/>
  <c r="G45" i="1" s="1"/>
  <c r="J30" i="1"/>
  <c r="K30" i="1" s="1"/>
  <c r="I30" i="1"/>
  <c r="I45" i="1" s="1"/>
  <c r="G30" i="1"/>
  <c r="J28" i="1"/>
  <c r="K28" i="1" s="1"/>
  <c r="I28" i="1"/>
  <c r="G28" i="1"/>
  <c r="J27" i="1"/>
  <c r="K27" i="1" s="1"/>
  <c r="I27" i="1"/>
  <c r="G27" i="1"/>
  <c r="J26" i="1"/>
  <c r="K26" i="1" s="1"/>
  <c r="I26" i="1"/>
  <c r="G26" i="1"/>
  <c r="J25" i="1"/>
  <c r="K25" i="1" s="1"/>
  <c r="I25" i="1"/>
  <c r="I29" i="1" s="1"/>
  <c r="G25" i="1"/>
  <c r="G29" i="1" s="1"/>
  <c r="J23" i="1"/>
  <c r="K23" i="1" s="1"/>
  <c r="I23" i="1"/>
  <c r="G23" i="1"/>
  <c r="J22" i="1"/>
  <c r="K22" i="1" s="1"/>
  <c r="I22" i="1"/>
  <c r="G22" i="1"/>
  <c r="J21" i="1"/>
  <c r="K21" i="1" s="1"/>
  <c r="I21" i="1"/>
  <c r="G21" i="1"/>
  <c r="J20" i="1"/>
  <c r="K20" i="1" s="1"/>
  <c r="I20" i="1"/>
  <c r="G20" i="1"/>
  <c r="J19" i="1"/>
  <c r="K19" i="1" s="1"/>
  <c r="I19" i="1"/>
  <c r="G19" i="1"/>
  <c r="J18" i="1"/>
  <c r="K18" i="1" s="1"/>
  <c r="I18" i="1"/>
  <c r="G18" i="1"/>
  <c r="J17" i="1"/>
  <c r="K17" i="1" s="1"/>
  <c r="I17" i="1"/>
  <c r="I24" i="1" s="1"/>
  <c r="G17" i="1"/>
  <c r="G24" i="1" s="1"/>
  <c r="J15" i="1"/>
  <c r="K15" i="1" s="1"/>
  <c r="I15" i="1"/>
  <c r="G15" i="1"/>
  <c r="K14" i="1"/>
  <c r="J14" i="1"/>
  <c r="I14" i="1"/>
  <c r="I16" i="1" s="1"/>
  <c r="G14" i="1"/>
  <c r="G16" i="1" s="1"/>
  <c r="K55" i="1" l="1"/>
  <c r="K24" i="1"/>
  <c r="K45" i="1"/>
  <c r="K29" i="1"/>
  <c r="K59" i="1"/>
  <c r="I85" i="1"/>
  <c r="K16" i="1"/>
  <c r="K84" i="1"/>
  <c r="G46" i="1"/>
  <c r="G56" i="1" s="1"/>
  <c r="G86" i="1" s="1"/>
  <c r="K80" i="1"/>
  <c r="I46" i="1"/>
  <c r="I56" i="1" s="1"/>
  <c r="K50" i="1"/>
  <c r="K46" i="1" l="1"/>
  <c r="K56" i="1" s="1"/>
  <c r="I86" i="1"/>
  <c r="G87" i="1"/>
  <c r="G89" i="1" s="1"/>
  <c r="K85" i="1"/>
  <c r="K86" i="1" s="1"/>
  <c r="I87" i="1" l="1"/>
  <c r="I89" i="1" s="1"/>
  <c r="K87" i="1"/>
  <c r="K89" i="1" s="1"/>
</calcChain>
</file>

<file path=xl/sharedStrings.xml><?xml version="1.0" encoding="utf-8"?>
<sst xmlns="http://schemas.openxmlformats.org/spreadsheetml/2006/main" count="186" uniqueCount="134">
  <si>
    <t>Аж үйлдвэр, эрдэс баялгийн сайдын 2025</t>
  </si>
  <si>
    <t xml:space="preserve">оны 04 дүгээр сарын 23-ны өдрийн </t>
  </si>
  <si>
    <t>А/84  дүгээр тушаалын  хавсралт</t>
  </si>
  <si>
    <t>УЛСЫН ТӨСВИЙН ХӨРӨНГӨӨР ГҮЙЦЭТГЭЖ БАЙГАА ГЕОЛОГИЙН СУДАЛГААНЫ 
1:50 000-НЫ МАСШТАБТАЙ ЗУРАГЛАЛ, ЕРӨНХИЙ ЭРЛИЙН АЖЛЫН ''ОВООТ ШАР-50'' ТӨСЛИЙН АЖЛЫН ГҮЙЦЭТГЭЛ</t>
  </si>
  <si>
    <t>2025 оны 08 дугаар сарын 01-ээс 
08 дугаар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</si>
  <si>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</si>
  <si>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</si>
  <si>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</si>
  <si>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</si>
  <si>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</si>
  <si>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Тухайн жилийн ажлын хэмжээ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</si>
  <si>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</si>
  <si>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</si>
  <si>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</si>
  <si>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</si>
  <si>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</si>
  <si>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</si>
  <si>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</si>
  <si>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</si>
  <si>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</si>
  <si>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</si>
  <si>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</si>
  <si>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</si>
  <si>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</si>
  <si>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</si>
  <si>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</si>
  <si>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</si>
  <si>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</si>
  <si>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</si>
  <si>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</si>
  <si>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</si>
  <si>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</si>
  <si>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</si>
  <si>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</si>
  <si>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</si>
  <si>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</si>
  <si>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</si>
  <si>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</si>
  <si>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</si>
  <si>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</si>
  <si>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</si>
  <si>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</si>
  <si>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</si>
  <si>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</si>
  <si>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</si>
  <si>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</si>
  <si>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</si>
  <si>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</si>
  <si>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</si>
  <si>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</si>
  <si>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</si>
  <si>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</si>
  <si>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</si>
  <si>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</si>
  <si>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</si>
  <si>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</si>
  <si>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</si>
  <si>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</si>
  <si>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</si>
  <si>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</si>
  <si>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</si>
  <si>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</si>
  <si>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</si>
  <si>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</si>
  <si>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</si>
  <si>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</si>
  <si>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</si>
  <si>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</si>
  <si>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</si>
  <si>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</si>
  <si>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</si>
  <si>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</si>
  <si>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</si>
  <si>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</si>
  <si>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</si>
  <si>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</si>
  <si>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</si>
  <si>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</si>
  <si>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</si>
  <si>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</si>
  <si>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</si>
  <si>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</si>
  <si>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</si>
  <si>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</si>
  <si>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</si>
  <si>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</si>
  <si>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</si>
  <si>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</si>
  <si>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</si>
  <si>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</si>
  <si>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</si>
  <si>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</si>
  <si>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</si>
  <si>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</si>
  <si>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</si>
  <si>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</si>
  <si>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</si>
  <si>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</si>
  <si>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</si>
  <si>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</si>
  <si>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</si>
  <si>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</si>
  <si>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</si>
  <si>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</si>
  <si>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</si>
  <si>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</si>
  <si>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</si>
  <si>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</si>
  <si>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</si>
  <si>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</si>
  <si>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</si>
  <si>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</si>
  <si>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</si>
  <si>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</si>
  <si>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</si>
  <si>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</si>
  <si>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</si>
  <si>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</si>
  <si>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</si>
  <si>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</si>
  <si>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</si>
  <si>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</si>
  <si>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"Эрдэст Даян уул" ХХК-ийн нягтлан бодогч</t>
  </si>
  <si>
    <t>/Ж.Отгонтуяа  /</t>
  </si>
  <si>
    <t xml:space="preserve"> "Овоот шар-50" Төслийн ахлагч</t>
  </si>
  <si>
    <t>/                               /</t>
  </si>
  <si>
    <t>Танилцсан:</t>
  </si>
  <si>
    <t>Үндэсний геологийн албаны ГСХ-ийн дарга</t>
  </si>
  <si>
    <t>/Н.Мөнхбилэг /</t>
  </si>
  <si>
    <t>Хянасан:</t>
  </si>
  <si>
    <t>Үндэсний геологийн албаны ГСХ-ийн мэргэжилтэн</t>
  </si>
  <si>
    <t>/ Х.Ганхуяг /</t>
  </si>
  <si>
    <t>Үндэсний геологийн албаны ТЗУХ-ийн ажилтан</t>
  </si>
  <si>
    <t>/ Б.Ууганзаяа/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</si>
</sst>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5.01.20%20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.12-р сар"/>
      <sheetName val="ХЭЭРИЙН МАТЕРИАЛ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H13">
            <v>30</v>
          </cell>
        </row>
      </sheetData>
      <sheetData sheetId="7">
        <row r="14">
          <cell r="J14">
            <v>30</v>
          </cell>
        </row>
        <row r="15">
          <cell r="J15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7">
          <cell r="J47">
            <v>0</v>
          </cell>
        </row>
        <row r="48">
          <cell r="J48">
            <v>94.5</v>
          </cell>
        </row>
        <row r="49">
          <cell r="J49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7">
          <cell r="J57">
            <v>0</v>
          </cell>
        </row>
        <row r="58">
          <cell r="J58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FFAA-B335-4A20-83E7-01FC0A46B7C3}">
  <sheetPr>
    <tabColor rgb="FFFF0000"/>
  </sheetPr>
  <dimension ref="A1:AB1001"/>
  <sheetViews>
    <sheetView tabSelected="1" topLeftCell="A73" workbookViewId="0">
      <selection activeCell="E102" sqref="E102"/>
    </sheetView>
  </sheetViews>
  <sheetFormatPr defaultColWidth="14.42578125" defaultRowHeight="12.75" x14ac:dyDescent="0.2"/>
  <cols>
    <col min="1" max="1" width="1.28515625" style="3" customWidth="1"/>
    <col min="2" max="2" width="4.28515625" style="3" bestFit="1" customWidth="1"/>
    <col min="3" max="3" width="38.28515625" style="7" customWidth="1"/>
    <col min="4" max="4" width="8.28515625" style="3" customWidth="1"/>
    <col min="5" max="5" width="13.5703125" style="3" customWidth="1"/>
    <col min="6" max="6" width="7.7109375" style="3" customWidth="1"/>
    <col min="7" max="7" width="12.7109375" style="3" customWidth="1"/>
    <col min="8" max="8" width="7.7109375" style="3" customWidth="1"/>
    <col min="9" max="9" width="12.7109375" style="3" customWidth="1"/>
    <col min="10" max="10" width="7.7109375" style="3" customWidth="1"/>
    <col min="11" max="11" width="12.7109375" style="3" customWidth="1"/>
    <col min="12" max="12" width="10.28515625" style="3" customWidth="1"/>
    <col min="13" max="13" width="15.85546875" style="3" customWidth="1"/>
    <col min="14" max="15" width="10.28515625" style="3" customWidth="1"/>
    <col min="16" max="28" width="9.85546875" style="3" customWidth="1"/>
    <col min="29" max="16384" width="14.42578125" style="3"/>
  </cols>
  <sheetData>
    <row r="1" spans="1:28" ht="14.25" customHeight="1" x14ac:dyDescent="0.2">
      <c r="A1" s="1"/>
      <c r="B1" s="1"/>
      <c r="C1" s="5"/>
      <c r="D1" s="1"/>
      <c r="E1" s="1"/>
      <c r="F1" s="1"/>
      <c r="G1" s="1"/>
      <c r="H1" s="1"/>
      <c r="I1" s="1"/>
      <c r="J1" s="1"/>
      <c r="K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5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">
      <c r="A3" s="1"/>
      <c r="B3" s="1"/>
      <c r="C3" s="5"/>
      <c r="D3" s="1"/>
      <c r="E3" s="1"/>
      <c r="F3" s="1"/>
      <c r="G3" s="1"/>
      <c r="H3" s="1"/>
      <c r="I3" s="1"/>
      <c r="J3" s="1"/>
      <c r="K3" s="2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2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0.5" customHeight="1" x14ac:dyDescent="0.2">
      <c r="A5" s="1"/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1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9.25" customHeight="1" x14ac:dyDescent="0.2">
      <c r="A7" s="1"/>
      <c r="B7" s="33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1"/>
      <c r="B8" s="1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1"/>
      <c r="B9" s="1"/>
      <c r="C9" s="5"/>
      <c r="D9" s="1"/>
      <c r="E9" s="1"/>
      <c r="F9" s="1"/>
      <c r="G9" s="1"/>
      <c r="H9" s="1"/>
      <c r="I9" s="1"/>
      <c r="J9" s="1"/>
      <c r="K9" s="2" t="s">
        <v>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1"/>
      <c r="B10" s="1"/>
      <c r="C10" s="5"/>
      <c r="D10" s="1"/>
      <c r="E10" s="1"/>
      <c r="F10" s="1"/>
      <c r="G10" s="1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7" customFormat="1" ht="29.25" customHeight="1" x14ac:dyDescent="0.2">
      <c r="A11" s="6"/>
      <c r="B11" s="35" t="s">
        <v>6</v>
      </c>
      <c r="C11" s="37" t="s">
        <v>7</v>
      </c>
      <c r="D11" s="37" t="s">
        <v>8</v>
      </c>
      <c r="E11" s="37" t="s">
        <v>9</v>
      </c>
      <c r="F11" s="40" t="s">
        <v>10</v>
      </c>
      <c r="G11" s="41"/>
      <c r="H11" s="40" t="s">
        <v>11</v>
      </c>
      <c r="I11" s="41"/>
      <c r="J11" s="40" t="s">
        <v>12</v>
      </c>
      <c r="K11" s="4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4.25" customHeight="1" x14ac:dyDescent="0.2">
      <c r="A12" s="1"/>
      <c r="B12" s="36"/>
      <c r="C12" s="38"/>
      <c r="D12" s="39"/>
      <c r="E12" s="39"/>
      <c r="F12" s="8" t="s">
        <v>13</v>
      </c>
      <c r="G12" s="9" t="s">
        <v>14</v>
      </c>
      <c r="H12" s="8" t="s">
        <v>13</v>
      </c>
      <c r="I12" s="9" t="s">
        <v>14</v>
      </c>
      <c r="J12" s="8" t="s">
        <v>13</v>
      </c>
      <c r="K12" s="9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">
      <c r="A13" s="1"/>
      <c r="B13" s="10">
        <v>0</v>
      </c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8">
        <v>6</v>
      </c>
      <c r="I13" s="8">
        <v>7</v>
      </c>
      <c r="J13" s="8">
        <v>8</v>
      </c>
      <c r="K13" s="8">
        <v>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">
      <c r="A14" s="1"/>
      <c r="B14" s="10"/>
      <c r="C14" s="11" t="s">
        <v>15</v>
      </c>
      <c r="D14" s="10" t="s">
        <v>16</v>
      </c>
      <c r="E14" s="12">
        <v>45625</v>
      </c>
      <c r="F14" s="13">
        <v>30</v>
      </c>
      <c r="G14" s="12">
        <f>F14*E14</f>
        <v>1368750</v>
      </c>
      <c r="H14" s="13"/>
      <c r="I14" s="12">
        <f>H14*E14</f>
        <v>0</v>
      </c>
      <c r="J14" s="13">
        <f>+H14+'[1]7-р сар'!J14</f>
        <v>30</v>
      </c>
      <c r="K14" s="12">
        <f>J14*E14</f>
        <v>1368750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">
      <c r="A15" s="1"/>
      <c r="B15" s="10"/>
      <c r="C15" s="11" t="s">
        <v>17</v>
      </c>
      <c r="D15" s="10" t="s">
        <v>18</v>
      </c>
      <c r="E15" s="12">
        <v>7400</v>
      </c>
      <c r="F15" s="13"/>
      <c r="G15" s="12">
        <f>F15*E15</f>
        <v>0</v>
      </c>
      <c r="H15" s="13"/>
      <c r="I15" s="12">
        <f>H15*E15</f>
        <v>0</v>
      </c>
      <c r="J15" s="13">
        <f>+H15+'[1]7-р сар'!J15</f>
        <v>0</v>
      </c>
      <c r="K15" s="12">
        <f>J15*E15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">
      <c r="A16" s="1"/>
      <c r="B16" s="14" t="s">
        <v>19</v>
      </c>
      <c r="C16" s="15" t="s">
        <v>20</v>
      </c>
      <c r="D16" s="14"/>
      <c r="E16" s="16"/>
      <c r="F16" s="10"/>
      <c r="G16" s="17">
        <f>SUM(G14:G15)</f>
        <v>1368750</v>
      </c>
      <c r="H16" s="10"/>
      <c r="I16" s="17">
        <f>SUM(I14:I15)</f>
        <v>0</v>
      </c>
      <c r="J16" s="13"/>
      <c r="K16" s="17">
        <f>SUM(K14:K15)</f>
        <v>1368750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">
      <c r="A17" s="1"/>
      <c r="B17" s="10"/>
      <c r="C17" s="11" t="s">
        <v>21</v>
      </c>
      <c r="D17" s="10" t="s">
        <v>18</v>
      </c>
      <c r="E17" s="18">
        <v>53956.896549999998</v>
      </c>
      <c r="F17" s="13"/>
      <c r="G17" s="12">
        <f t="shared" ref="G17:G23" si="0">F17*E17</f>
        <v>0</v>
      </c>
      <c r="H17" s="13"/>
      <c r="I17" s="12">
        <f t="shared" ref="I17:I23" si="1">H17*E17</f>
        <v>0</v>
      </c>
      <c r="J17" s="13">
        <f>+H17+'[1]7-р сар'!J17</f>
        <v>0</v>
      </c>
      <c r="K17" s="12">
        <f t="shared" ref="K17:K23" si="2">J17*E17</f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">
      <c r="A18" s="1"/>
      <c r="B18" s="10"/>
      <c r="C18" s="11" t="s">
        <v>22</v>
      </c>
      <c r="D18" s="10" t="s">
        <v>16</v>
      </c>
      <c r="E18" s="18">
        <v>15686.274509803921</v>
      </c>
      <c r="F18" s="13"/>
      <c r="G18" s="12">
        <f t="shared" si="0"/>
        <v>0</v>
      </c>
      <c r="H18" s="13"/>
      <c r="I18" s="12">
        <f t="shared" si="1"/>
        <v>0</v>
      </c>
      <c r="J18" s="13">
        <f>+H18+'[1]7-р сар'!J18</f>
        <v>0</v>
      </c>
      <c r="K18" s="12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">
      <c r="A19" s="1"/>
      <c r="B19" s="10"/>
      <c r="C19" s="11" t="s">
        <v>23</v>
      </c>
      <c r="D19" s="10" t="s">
        <v>24</v>
      </c>
      <c r="E19" s="18">
        <v>53333.333299999998</v>
      </c>
      <c r="F19" s="19"/>
      <c r="G19" s="12">
        <f t="shared" si="0"/>
        <v>0</v>
      </c>
      <c r="H19" s="19"/>
      <c r="I19" s="12">
        <f t="shared" si="1"/>
        <v>0</v>
      </c>
      <c r="J19" s="13">
        <f>+H19+'[1]7-р сар'!J19</f>
        <v>0</v>
      </c>
      <c r="K19" s="12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">
      <c r="A20" s="1"/>
      <c r="B20" s="10"/>
      <c r="C20" s="11" t="s">
        <v>25</v>
      </c>
      <c r="D20" s="10" t="s">
        <v>24</v>
      </c>
      <c r="E20" s="18">
        <v>31011.904761904763</v>
      </c>
      <c r="F20" s="13"/>
      <c r="G20" s="12">
        <f t="shared" si="0"/>
        <v>0</v>
      </c>
      <c r="H20" s="13"/>
      <c r="I20" s="12">
        <f t="shared" si="1"/>
        <v>0</v>
      </c>
      <c r="J20" s="13">
        <f>+H20+'[1]7-р сар'!J20</f>
        <v>0</v>
      </c>
      <c r="K20" s="12">
        <f t="shared" si="2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1"/>
      <c r="B21" s="10"/>
      <c r="C21" s="11" t="s">
        <v>26</v>
      </c>
      <c r="D21" s="10" t="s">
        <v>27</v>
      </c>
      <c r="E21" s="18">
        <v>3188.6904761904761</v>
      </c>
      <c r="F21" s="13"/>
      <c r="G21" s="12">
        <f t="shared" si="0"/>
        <v>0</v>
      </c>
      <c r="H21" s="13"/>
      <c r="I21" s="12">
        <f t="shared" si="1"/>
        <v>0</v>
      </c>
      <c r="J21" s="13">
        <f>+H21+'[1]7-р сар'!J21</f>
        <v>0</v>
      </c>
      <c r="K21" s="12">
        <f t="shared" si="2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">
      <c r="A22" s="1"/>
      <c r="B22" s="10"/>
      <c r="C22" s="11" t="s">
        <v>28</v>
      </c>
      <c r="D22" s="10" t="s">
        <v>27</v>
      </c>
      <c r="E22" s="18">
        <v>2585.1190476190473</v>
      </c>
      <c r="F22" s="13"/>
      <c r="G22" s="12">
        <f t="shared" si="0"/>
        <v>0</v>
      </c>
      <c r="H22" s="13"/>
      <c r="I22" s="12">
        <f t="shared" si="1"/>
        <v>0</v>
      </c>
      <c r="J22" s="13">
        <f>+H22+'[1]7-р сар'!J22</f>
        <v>0</v>
      </c>
      <c r="K22" s="12">
        <f t="shared" si="2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">
      <c r="A23" s="1"/>
      <c r="B23" s="10"/>
      <c r="C23" s="11" t="s">
        <v>29</v>
      </c>
      <c r="D23" s="10" t="s">
        <v>27</v>
      </c>
      <c r="E23" s="18">
        <v>4711.0426929392397</v>
      </c>
      <c r="F23" s="13"/>
      <c r="G23" s="12">
        <f t="shared" si="0"/>
        <v>0</v>
      </c>
      <c r="H23" s="13"/>
      <c r="I23" s="12">
        <f t="shared" si="1"/>
        <v>0</v>
      </c>
      <c r="J23" s="13">
        <f>+H23+'[1]7-р сар'!J23</f>
        <v>0</v>
      </c>
      <c r="K23" s="12">
        <f t="shared" si="2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">
      <c r="A24" s="1"/>
      <c r="B24" s="14" t="s">
        <v>30</v>
      </c>
      <c r="C24" s="15" t="s">
        <v>31</v>
      </c>
      <c r="D24" s="14"/>
      <c r="E24" s="16"/>
      <c r="F24" s="10"/>
      <c r="G24" s="17">
        <f>SUM(G17:G23)</f>
        <v>0</v>
      </c>
      <c r="H24" s="10"/>
      <c r="I24" s="17">
        <f>SUM(I17:I23)</f>
        <v>0</v>
      </c>
      <c r="J24" s="13"/>
      <c r="K24" s="17">
        <f>SUM(K17:K23)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">
      <c r="A25" s="1"/>
      <c r="B25" s="10"/>
      <c r="C25" s="11" t="s">
        <v>32</v>
      </c>
      <c r="D25" s="20" t="s">
        <v>33</v>
      </c>
      <c r="E25" s="21">
        <v>79800</v>
      </c>
      <c r="F25" s="12"/>
      <c r="G25" s="12">
        <f>F25*E25</f>
        <v>0</v>
      </c>
      <c r="H25" s="12"/>
      <c r="I25" s="12">
        <f>H25*E25</f>
        <v>0</v>
      </c>
      <c r="J25" s="13">
        <f>+H25+'[1]7-р сар'!J25</f>
        <v>0</v>
      </c>
      <c r="K25" s="12">
        <f>J25*E25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">
      <c r="A26" s="1"/>
      <c r="B26" s="10"/>
      <c r="C26" s="11" t="s">
        <v>34</v>
      </c>
      <c r="D26" s="20" t="s">
        <v>35</v>
      </c>
      <c r="E26" s="21">
        <v>30130</v>
      </c>
      <c r="F26" s="12"/>
      <c r="G26" s="12">
        <f>F26*E26</f>
        <v>0</v>
      </c>
      <c r="H26" s="12"/>
      <c r="I26" s="12">
        <f>H26*E26</f>
        <v>0</v>
      </c>
      <c r="J26" s="13">
        <f>+H26+'[1]7-р сар'!J26</f>
        <v>0</v>
      </c>
      <c r="K26" s="12">
        <f>J26*E26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">
      <c r="A27" s="1"/>
      <c r="B27" s="10"/>
      <c r="C27" s="11" t="s">
        <v>36</v>
      </c>
      <c r="D27" s="20" t="s">
        <v>35</v>
      </c>
      <c r="E27" s="21">
        <v>1200</v>
      </c>
      <c r="F27" s="12"/>
      <c r="G27" s="12">
        <f>F27*E27</f>
        <v>0</v>
      </c>
      <c r="H27" s="12"/>
      <c r="I27" s="12">
        <f>H27*E27</f>
        <v>0</v>
      </c>
      <c r="J27" s="13">
        <f>+H27+'[1]7-р сар'!J27</f>
        <v>0</v>
      </c>
      <c r="K27" s="12">
        <f>J27*E27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">
      <c r="A28" s="1"/>
      <c r="B28" s="10"/>
      <c r="C28" s="11" t="s">
        <v>37</v>
      </c>
      <c r="D28" s="20" t="s">
        <v>35</v>
      </c>
      <c r="E28" s="21">
        <v>2300</v>
      </c>
      <c r="F28" s="12"/>
      <c r="G28" s="12">
        <f>F28*E28</f>
        <v>0</v>
      </c>
      <c r="H28" s="12"/>
      <c r="I28" s="12">
        <f>H28*E28</f>
        <v>0</v>
      </c>
      <c r="J28" s="13">
        <f>+H28+'[1]7-р сар'!J28</f>
        <v>0</v>
      </c>
      <c r="K28" s="12">
        <f>J28*E28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">
      <c r="A29" s="1"/>
      <c r="B29" s="14" t="s">
        <v>38</v>
      </c>
      <c r="C29" s="15" t="s">
        <v>39</v>
      </c>
      <c r="D29" s="14"/>
      <c r="E29" s="16"/>
      <c r="F29" s="10"/>
      <c r="G29" s="17">
        <f>SUM(G25:G28)</f>
        <v>0</v>
      </c>
      <c r="H29" s="10"/>
      <c r="I29" s="17">
        <f>SUM(I25:I28)</f>
        <v>0</v>
      </c>
      <c r="J29" s="13"/>
      <c r="K29" s="17">
        <f>SUM(K25:K28)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">
      <c r="A30" s="1"/>
      <c r="B30" s="10"/>
      <c r="C30" s="11" t="s">
        <v>40</v>
      </c>
      <c r="D30" s="20" t="s">
        <v>27</v>
      </c>
      <c r="E30" s="21">
        <v>10500</v>
      </c>
      <c r="F30" s="13"/>
      <c r="G30" s="12">
        <f t="shared" ref="G30:G44" si="3">F30*E30</f>
        <v>0</v>
      </c>
      <c r="H30" s="13"/>
      <c r="I30" s="12">
        <f t="shared" ref="I30:I44" si="4">H30*E30</f>
        <v>0</v>
      </c>
      <c r="J30" s="13">
        <f>+H30+'[1]7-р сар'!J30</f>
        <v>0</v>
      </c>
      <c r="K30" s="12">
        <f t="shared" ref="K30:K44" si="5">J30*E30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">
      <c r="A31" s="1"/>
      <c r="B31" s="10"/>
      <c r="C31" s="11" t="s">
        <v>41</v>
      </c>
      <c r="D31" s="20" t="s">
        <v>27</v>
      </c>
      <c r="E31" s="21">
        <v>9021</v>
      </c>
      <c r="F31" s="13"/>
      <c r="G31" s="12">
        <f t="shared" si="3"/>
        <v>0</v>
      </c>
      <c r="H31" s="13"/>
      <c r="I31" s="12">
        <f t="shared" si="4"/>
        <v>0</v>
      </c>
      <c r="J31" s="13">
        <f>+H31+'[1]7-р сар'!J31</f>
        <v>0</v>
      </c>
      <c r="K31" s="12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">
      <c r="A32" s="1"/>
      <c r="B32" s="10"/>
      <c r="C32" s="11" t="s">
        <v>42</v>
      </c>
      <c r="D32" s="20" t="s">
        <v>27</v>
      </c>
      <c r="E32" s="22">
        <v>9021.1412151067325</v>
      </c>
      <c r="F32" s="13"/>
      <c r="G32" s="12">
        <f t="shared" si="3"/>
        <v>0</v>
      </c>
      <c r="H32" s="13"/>
      <c r="I32" s="12">
        <f t="shared" si="4"/>
        <v>0</v>
      </c>
      <c r="J32" s="13">
        <f>+H32+'[1]7-р сар'!J32</f>
        <v>0</v>
      </c>
      <c r="K32" s="12">
        <f t="shared" si="5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A33" s="1"/>
      <c r="B33" s="10"/>
      <c r="C33" s="11" t="s">
        <v>43</v>
      </c>
      <c r="D33" s="20" t="s">
        <v>27</v>
      </c>
      <c r="E33" s="22">
        <v>8201.7138752052542</v>
      </c>
      <c r="F33" s="13"/>
      <c r="G33" s="12">
        <f t="shared" si="3"/>
        <v>0</v>
      </c>
      <c r="H33" s="13"/>
      <c r="I33" s="12">
        <f t="shared" si="4"/>
        <v>0</v>
      </c>
      <c r="J33" s="13">
        <f>+H33+'[1]7-р сар'!J33</f>
        <v>0</v>
      </c>
      <c r="K33" s="12">
        <f t="shared" si="5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A34" s="1"/>
      <c r="B34" s="10"/>
      <c r="C34" s="11" t="s">
        <v>44</v>
      </c>
      <c r="D34" s="20" t="s">
        <v>27</v>
      </c>
      <c r="E34" s="21">
        <v>11500</v>
      </c>
      <c r="F34" s="13"/>
      <c r="G34" s="12">
        <f t="shared" si="3"/>
        <v>0</v>
      </c>
      <c r="H34" s="13"/>
      <c r="I34" s="12">
        <f t="shared" si="4"/>
        <v>0</v>
      </c>
      <c r="J34" s="13">
        <f>+H34+'[1]7-р сар'!J34</f>
        <v>0</v>
      </c>
      <c r="K34" s="12">
        <f t="shared" si="5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A35" s="1"/>
      <c r="B35" s="10"/>
      <c r="C35" s="11" t="s">
        <v>45</v>
      </c>
      <c r="D35" s="20" t="s">
        <v>27</v>
      </c>
      <c r="E35" s="18">
        <v>11681.547619047618</v>
      </c>
      <c r="F35" s="13"/>
      <c r="G35" s="12">
        <f t="shared" si="3"/>
        <v>0</v>
      </c>
      <c r="H35" s="13"/>
      <c r="I35" s="12">
        <f t="shared" si="4"/>
        <v>0</v>
      </c>
      <c r="J35" s="13">
        <f>+H35+'[1]7-р сар'!J35</f>
        <v>0</v>
      </c>
      <c r="K35" s="12">
        <f t="shared" si="5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A36" s="1"/>
      <c r="B36" s="10"/>
      <c r="C36" s="11" t="s">
        <v>46</v>
      </c>
      <c r="D36" s="20" t="s">
        <v>27</v>
      </c>
      <c r="E36" s="21">
        <v>500</v>
      </c>
      <c r="F36" s="13"/>
      <c r="G36" s="12">
        <f t="shared" si="3"/>
        <v>0</v>
      </c>
      <c r="H36" s="13"/>
      <c r="I36" s="12">
        <f t="shared" si="4"/>
        <v>0</v>
      </c>
      <c r="J36" s="13">
        <f>+H36+'[1]7-р сар'!J36</f>
        <v>0</v>
      </c>
      <c r="K36" s="12">
        <f t="shared" si="5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A37" s="1"/>
      <c r="B37" s="10"/>
      <c r="C37" s="11" t="s">
        <v>47</v>
      </c>
      <c r="D37" s="20" t="s">
        <v>27</v>
      </c>
      <c r="E37" s="21">
        <v>500</v>
      </c>
      <c r="F37" s="13"/>
      <c r="G37" s="12">
        <f t="shared" si="3"/>
        <v>0</v>
      </c>
      <c r="H37" s="13"/>
      <c r="I37" s="12">
        <f t="shared" si="4"/>
        <v>0</v>
      </c>
      <c r="J37" s="13">
        <f>+H37+'[1]7-р сар'!J37</f>
        <v>0</v>
      </c>
      <c r="K37" s="12">
        <f t="shared" si="5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">
      <c r="A38" s="1"/>
      <c r="B38" s="10"/>
      <c r="C38" s="11" t="s">
        <v>48</v>
      </c>
      <c r="D38" s="20" t="s">
        <v>27</v>
      </c>
      <c r="E38" s="21">
        <v>8202</v>
      </c>
      <c r="F38" s="13"/>
      <c r="G38" s="12">
        <f t="shared" si="3"/>
        <v>0</v>
      </c>
      <c r="H38" s="13"/>
      <c r="I38" s="12">
        <f t="shared" si="4"/>
        <v>0</v>
      </c>
      <c r="J38" s="13">
        <f>+H38+'[1]7-р сар'!J38</f>
        <v>0</v>
      </c>
      <c r="K38" s="12">
        <f t="shared" si="5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">
      <c r="A39" s="1"/>
      <c r="B39" s="10"/>
      <c r="C39" s="11" t="s">
        <v>49</v>
      </c>
      <c r="D39" s="20" t="s">
        <v>27</v>
      </c>
      <c r="E39" s="21">
        <v>12000</v>
      </c>
      <c r="F39" s="13"/>
      <c r="G39" s="12">
        <f t="shared" si="3"/>
        <v>0</v>
      </c>
      <c r="H39" s="13"/>
      <c r="I39" s="12">
        <f t="shared" si="4"/>
        <v>0</v>
      </c>
      <c r="J39" s="13">
        <f>+H39+'[1]7-р сар'!J39</f>
        <v>0</v>
      </c>
      <c r="K39" s="12">
        <f t="shared" si="5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">
      <c r="A40" s="1"/>
      <c r="B40" s="10"/>
      <c r="C40" s="11" t="s">
        <v>50</v>
      </c>
      <c r="D40" s="20" t="s">
        <v>27</v>
      </c>
      <c r="E40" s="21">
        <v>5500</v>
      </c>
      <c r="F40" s="13"/>
      <c r="G40" s="12">
        <f t="shared" si="3"/>
        <v>0</v>
      </c>
      <c r="H40" s="13"/>
      <c r="I40" s="12">
        <f t="shared" si="4"/>
        <v>0</v>
      </c>
      <c r="J40" s="13">
        <f>+H40+'[1]7-р сар'!J40</f>
        <v>0</v>
      </c>
      <c r="K40" s="12">
        <f t="shared" si="5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">
      <c r="A41" s="1"/>
      <c r="B41" s="10"/>
      <c r="C41" s="11" t="s">
        <v>51</v>
      </c>
      <c r="D41" s="20" t="s">
        <v>27</v>
      </c>
      <c r="E41" s="18">
        <v>3466.6666666666665</v>
      </c>
      <c r="F41" s="13"/>
      <c r="G41" s="12">
        <f t="shared" si="3"/>
        <v>0</v>
      </c>
      <c r="H41" s="13"/>
      <c r="I41" s="12">
        <f t="shared" si="4"/>
        <v>0</v>
      </c>
      <c r="J41" s="13">
        <f>+H41+'[1]7-р сар'!J41</f>
        <v>0</v>
      </c>
      <c r="K41" s="12">
        <f t="shared" si="5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1"/>
      <c r="B42" s="10"/>
      <c r="C42" s="11" t="s">
        <v>52</v>
      </c>
      <c r="D42" s="20" t="s">
        <v>27</v>
      </c>
      <c r="E42" s="12">
        <v>25000</v>
      </c>
      <c r="F42" s="13"/>
      <c r="G42" s="12">
        <f t="shared" si="3"/>
        <v>0</v>
      </c>
      <c r="H42" s="13"/>
      <c r="I42" s="12">
        <f t="shared" si="4"/>
        <v>0</v>
      </c>
      <c r="J42" s="13">
        <f>+H42+'[1]7-р сар'!J42</f>
        <v>0</v>
      </c>
      <c r="K42" s="12">
        <f t="shared" si="5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"/>
      <c r="B43" s="10"/>
      <c r="C43" s="11" t="s">
        <v>53</v>
      </c>
      <c r="D43" s="20" t="s">
        <v>27</v>
      </c>
      <c r="E43" s="12">
        <v>86966</v>
      </c>
      <c r="F43" s="13"/>
      <c r="G43" s="12">
        <f t="shared" si="3"/>
        <v>0</v>
      </c>
      <c r="H43" s="13"/>
      <c r="I43" s="12">
        <f t="shared" si="4"/>
        <v>0</v>
      </c>
      <c r="J43" s="13">
        <f>+H43+'[1]7-р сар'!J43</f>
        <v>0</v>
      </c>
      <c r="K43" s="12">
        <f t="shared" si="5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"/>
      <c r="B44" s="10"/>
      <c r="C44" s="11" t="s">
        <v>54</v>
      </c>
      <c r="D44" s="20" t="s">
        <v>27</v>
      </c>
      <c r="E44" s="12">
        <v>3000</v>
      </c>
      <c r="F44" s="13"/>
      <c r="G44" s="12">
        <f t="shared" si="3"/>
        <v>0</v>
      </c>
      <c r="H44" s="13"/>
      <c r="I44" s="12">
        <f t="shared" si="4"/>
        <v>0</v>
      </c>
      <c r="J44" s="13">
        <f>+H44+'[1]7-р сар'!J44</f>
        <v>0</v>
      </c>
      <c r="K44" s="12">
        <f t="shared" si="5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"/>
      <c r="B45" s="14" t="s">
        <v>55</v>
      </c>
      <c r="C45" s="15" t="s">
        <v>56</v>
      </c>
      <c r="D45" s="14"/>
      <c r="E45" s="16"/>
      <c r="F45" s="10"/>
      <c r="G45" s="17">
        <f>SUM(G30:G44)</f>
        <v>0</v>
      </c>
      <c r="H45" s="10"/>
      <c r="I45" s="17">
        <f>SUM(I30:I44)</f>
        <v>0</v>
      </c>
      <c r="J45" s="13"/>
      <c r="K45" s="17">
        <f>SUM(K30:K44)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A46" s="1"/>
      <c r="B46" s="14" t="s">
        <v>57</v>
      </c>
      <c r="C46" s="15" t="s">
        <v>58</v>
      </c>
      <c r="D46" s="14"/>
      <c r="E46" s="16"/>
      <c r="F46" s="10"/>
      <c r="G46" s="17">
        <f>+G24+G45+G29</f>
        <v>0</v>
      </c>
      <c r="H46" s="10"/>
      <c r="I46" s="17">
        <f>+I24+I45+I29</f>
        <v>0</v>
      </c>
      <c r="J46" s="13"/>
      <c r="K46" s="17">
        <f>+K24+K45+K29</f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"/>
      <c r="B47" s="10"/>
      <c r="C47" s="11" t="s">
        <v>59</v>
      </c>
      <c r="D47" s="20" t="s">
        <v>16</v>
      </c>
      <c r="E47" s="21">
        <v>10440</v>
      </c>
      <c r="F47" s="13"/>
      <c r="G47" s="12">
        <f>F47*E47</f>
        <v>0</v>
      </c>
      <c r="H47" s="13"/>
      <c r="I47" s="12">
        <f>H47*E47</f>
        <v>0</v>
      </c>
      <c r="J47" s="13">
        <f>+H47+'[1]7-р сар'!J47</f>
        <v>0</v>
      </c>
      <c r="K47" s="12">
        <f>J47*E47</f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"/>
      <c r="B48" s="10"/>
      <c r="C48" s="23" t="s">
        <v>60</v>
      </c>
      <c r="D48" s="20" t="s">
        <v>61</v>
      </c>
      <c r="E48" s="22">
        <v>1248666.666</v>
      </c>
      <c r="F48" s="13">
        <v>145.46711450000001</v>
      </c>
      <c r="G48" s="12">
        <f>F48*E48</f>
        <v>181639936.87535527</v>
      </c>
      <c r="H48" s="13">
        <v>12</v>
      </c>
      <c r="I48" s="12">
        <f>H48*E48</f>
        <v>14983999.991999999</v>
      </c>
      <c r="J48" s="13">
        <f>+H48+'[1]7-р сар'!J48</f>
        <v>106.5</v>
      </c>
      <c r="K48" s="12">
        <f>J48*E48</f>
        <v>132982999.92899999</v>
      </c>
      <c r="L48" s="1"/>
      <c r="M48" s="1"/>
      <c r="N48" s="1"/>
      <c r="O48" s="2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3.25" customHeight="1" x14ac:dyDescent="0.2">
      <c r="A49" s="1"/>
      <c r="B49" s="10"/>
      <c r="C49" s="11" t="s">
        <v>62</v>
      </c>
      <c r="D49" s="20" t="s">
        <v>63</v>
      </c>
      <c r="E49" s="21">
        <v>1500000</v>
      </c>
      <c r="F49" s="13"/>
      <c r="G49" s="12">
        <f>F49*E49</f>
        <v>0</v>
      </c>
      <c r="H49" s="13"/>
      <c r="I49" s="12">
        <f>H49*E49</f>
        <v>0</v>
      </c>
      <c r="J49" s="13">
        <f>+H49+'[1]7-р сар'!J49</f>
        <v>0</v>
      </c>
      <c r="K49" s="12">
        <f>J49*E49</f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A50" s="1"/>
      <c r="B50" s="14" t="s">
        <v>64</v>
      </c>
      <c r="C50" s="15" t="s">
        <v>14</v>
      </c>
      <c r="D50" s="25"/>
      <c r="E50" s="17"/>
      <c r="F50" s="10"/>
      <c r="G50" s="17">
        <f>SUM(G47:G49)</f>
        <v>181639936.87535527</v>
      </c>
      <c r="H50" s="10"/>
      <c r="I50" s="17">
        <f>SUM(I47:I49)</f>
        <v>14983999.991999999</v>
      </c>
      <c r="J50" s="13"/>
      <c r="K50" s="17">
        <f>SUM(K47:K49)</f>
        <v>132982999.92899999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A51" s="1"/>
      <c r="B51" s="10"/>
      <c r="C51" s="11" t="s">
        <v>65</v>
      </c>
      <c r="D51" s="10" t="s">
        <v>66</v>
      </c>
      <c r="E51" s="12">
        <v>630</v>
      </c>
      <c r="F51" s="13"/>
      <c r="G51" s="12">
        <f>F51*E51</f>
        <v>0</v>
      </c>
      <c r="H51" s="13"/>
      <c r="I51" s="12">
        <f>H51*E51</f>
        <v>0</v>
      </c>
      <c r="J51" s="13">
        <f>+H51+'[1]7-р сар'!J51</f>
        <v>0</v>
      </c>
      <c r="K51" s="12">
        <f>J51*E51</f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A52" s="1"/>
      <c r="B52" s="10"/>
      <c r="C52" s="11" t="s">
        <v>67</v>
      </c>
      <c r="D52" s="10" t="s">
        <v>66</v>
      </c>
      <c r="E52" s="12">
        <v>630</v>
      </c>
      <c r="F52" s="13"/>
      <c r="G52" s="12">
        <f>F52*E52</f>
        <v>0</v>
      </c>
      <c r="H52" s="13"/>
      <c r="I52" s="12">
        <f>H52*E52</f>
        <v>0</v>
      </c>
      <c r="J52" s="13">
        <f>+H52+'[1]7-р сар'!J52</f>
        <v>0</v>
      </c>
      <c r="K52" s="12">
        <f>J52*E52</f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A53" s="1"/>
      <c r="B53" s="10"/>
      <c r="C53" s="11" t="s">
        <v>68</v>
      </c>
      <c r="D53" s="10" t="s">
        <v>66</v>
      </c>
      <c r="E53" s="12">
        <v>750</v>
      </c>
      <c r="F53" s="13"/>
      <c r="G53" s="12">
        <f>F53*E53</f>
        <v>0</v>
      </c>
      <c r="H53" s="13"/>
      <c r="I53" s="12">
        <f>H53*E53</f>
        <v>0</v>
      </c>
      <c r="J53" s="13">
        <f>+H53+'[1]7-р сар'!J53</f>
        <v>0</v>
      </c>
      <c r="K53" s="12">
        <f>J53*E53</f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A54" s="1"/>
      <c r="B54" s="10"/>
      <c r="C54" s="11" t="s">
        <v>69</v>
      </c>
      <c r="D54" s="20" t="s">
        <v>70</v>
      </c>
      <c r="E54" s="21">
        <v>160000</v>
      </c>
      <c r="F54" s="13"/>
      <c r="G54" s="12">
        <f>F54*E54</f>
        <v>0</v>
      </c>
      <c r="H54" s="13"/>
      <c r="I54" s="12">
        <f>H54*E54</f>
        <v>0</v>
      </c>
      <c r="J54" s="13">
        <f>+H54+'[1]7-р сар'!J54</f>
        <v>0</v>
      </c>
      <c r="K54" s="12">
        <f>J54*E54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A55" s="1"/>
      <c r="B55" s="14" t="s">
        <v>71</v>
      </c>
      <c r="C55" s="15" t="s">
        <v>72</v>
      </c>
      <c r="D55" s="14"/>
      <c r="E55" s="17"/>
      <c r="F55" s="10"/>
      <c r="G55" s="17">
        <f>SUM(G51:G54)</f>
        <v>0</v>
      </c>
      <c r="H55" s="10"/>
      <c r="I55" s="17">
        <f>SUM(I51:I54)</f>
        <v>0</v>
      </c>
      <c r="J55" s="13"/>
      <c r="K55" s="17">
        <f>SUM(K51:K54)</f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3.25" customHeight="1" x14ac:dyDescent="0.2">
      <c r="A56" s="1"/>
      <c r="B56" s="14" t="s">
        <v>73</v>
      </c>
      <c r="C56" s="15" t="s">
        <v>74</v>
      </c>
      <c r="D56" s="14"/>
      <c r="E56" s="17"/>
      <c r="F56" s="10"/>
      <c r="G56" s="17">
        <f>+G46+G50+G55+G16</f>
        <v>183008686.87535527</v>
      </c>
      <c r="H56" s="10"/>
      <c r="I56" s="17">
        <f>+I46+I50+I55+I16</f>
        <v>14983999.991999999</v>
      </c>
      <c r="J56" s="13"/>
      <c r="K56" s="17">
        <f>+K46+K50+K55+K16</f>
        <v>134351749.92899999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1"/>
      <c r="B57" s="10"/>
      <c r="C57" s="11" t="s">
        <v>75</v>
      </c>
      <c r="D57" s="12" t="s">
        <v>66</v>
      </c>
      <c r="E57" s="12">
        <v>50000</v>
      </c>
      <c r="F57" s="13"/>
      <c r="G57" s="12">
        <f>F57*E57</f>
        <v>0</v>
      </c>
      <c r="H57" s="13"/>
      <c r="I57" s="12">
        <f>H57*E57</f>
        <v>0</v>
      </c>
      <c r="J57" s="13">
        <f>+H57+'[1]7-р сар'!J57</f>
        <v>0</v>
      </c>
      <c r="K57" s="12">
        <f>J57*E57</f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7.75" customHeight="1" x14ac:dyDescent="0.2">
      <c r="A58" s="1"/>
      <c r="B58" s="10"/>
      <c r="C58" s="11" t="s">
        <v>76</v>
      </c>
      <c r="D58" s="12" t="s">
        <v>66</v>
      </c>
      <c r="E58" s="12">
        <v>400000</v>
      </c>
      <c r="F58" s="13"/>
      <c r="G58" s="12">
        <f>F58*E58</f>
        <v>0</v>
      </c>
      <c r="H58" s="13"/>
      <c r="I58" s="12">
        <f>H58*E58</f>
        <v>0</v>
      </c>
      <c r="J58" s="13">
        <f>+H58+'[1]7-р сар'!J58</f>
        <v>0</v>
      </c>
      <c r="K58" s="12">
        <f>J58*E58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">
      <c r="A59" s="1"/>
      <c r="B59" s="14" t="s">
        <v>77</v>
      </c>
      <c r="C59" s="15" t="s">
        <v>78</v>
      </c>
      <c r="D59" s="14"/>
      <c r="E59" s="17"/>
      <c r="F59" s="10"/>
      <c r="G59" s="17">
        <f>SUM(G57:G58)</f>
        <v>0</v>
      </c>
      <c r="H59" s="10"/>
      <c r="I59" s="17">
        <f>SUM(I57:I58)</f>
        <v>0</v>
      </c>
      <c r="J59" s="13"/>
      <c r="K59" s="17">
        <f>SUM(K57:K58)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" customHeight="1" x14ac:dyDescent="0.2">
      <c r="A60" s="1"/>
      <c r="B60" s="10"/>
      <c r="C60" s="26" t="s">
        <v>79</v>
      </c>
      <c r="D60" s="20" t="s">
        <v>80</v>
      </c>
      <c r="E60" s="21">
        <v>5000</v>
      </c>
      <c r="F60" s="13"/>
      <c r="G60" s="12">
        <f t="shared" ref="G60:G79" si="6">F60*E60</f>
        <v>0</v>
      </c>
      <c r="H60" s="13"/>
      <c r="I60" s="12">
        <f t="shared" ref="I60:I79" si="7">H60*E60</f>
        <v>0</v>
      </c>
      <c r="J60" s="13">
        <f>+H60+'[1]7-р сар'!J60</f>
        <v>0</v>
      </c>
      <c r="K60" s="12">
        <f t="shared" ref="K60:K79" si="8">J60*E60</f>
        <v>0</v>
      </c>
      <c r="L60" s="1"/>
      <c r="M60" s="2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5.5" x14ac:dyDescent="0.2">
      <c r="A61" s="1"/>
      <c r="B61" s="10"/>
      <c r="C61" s="26" t="s">
        <v>81</v>
      </c>
      <c r="D61" s="20" t="s">
        <v>80</v>
      </c>
      <c r="E61" s="21">
        <v>6000</v>
      </c>
      <c r="F61" s="13"/>
      <c r="G61" s="12">
        <f t="shared" si="6"/>
        <v>0</v>
      </c>
      <c r="H61" s="13"/>
      <c r="I61" s="12">
        <f t="shared" si="7"/>
        <v>0</v>
      </c>
      <c r="J61" s="13">
        <f>+H61+'[1]7-р сар'!J61</f>
        <v>0</v>
      </c>
      <c r="K61" s="12">
        <f t="shared" si="8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">
      <c r="A62" s="1"/>
      <c r="B62" s="10"/>
      <c r="C62" s="26" t="s">
        <v>82</v>
      </c>
      <c r="D62" s="20" t="s">
        <v>80</v>
      </c>
      <c r="E62" s="21">
        <v>9000</v>
      </c>
      <c r="F62" s="13"/>
      <c r="G62" s="12">
        <f t="shared" si="6"/>
        <v>0</v>
      </c>
      <c r="H62" s="13"/>
      <c r="I62" s="12">
        <f t="shared" si="7"/>
        <v>0</v>
      </c>
      <c r="J62" s="13">
        <f>+H62+'[1]7-р сар'!J62</f>
        <v>0</v>
      </c>
      <c r="K62" s="12">
        <f t="shared" si="8"/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A63" s="1"/>
      <c r="B63" s="10"/>
      <c r="C63" s="26" t="s">
        <v>83</v>
      </c>
      <c r="D63" s="20" t="s">
        <v>80</v>
      </c>
      <c r="E63" s="21">
        <v>27000</v>
      </c>
      <c r="F63" s="13"/>
      <c r="G63" s="12">
        <f t="shared" si="6"/>
        <v>0</v>
      </c>
      <c r="H63" s="13"/>
      <c r="I63" s="12">
        <f t="shared" si="7"/>
        <v>0</v>
      </c>
      <c r="J63" s="13">
        <f>+H63+'[1]7-р сар'!J63</f>
        <v>0</v>
      </c>
      <c r="K63" s="12">
        <f t="shared" si="8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A64" s="1"/>
      <c r="B64" s="10"/>
      <c r="C64" s="26" t="s">
        <v>84</v>
      </c>
      <c r="D64" s="20" t="s">
        <v>80</v>
      </c>
      <c r="E64" s="21">
        <v>25000</v>
      </c>
      <c r="F64" s="13"/>
      <c r="G64" s="12">
        <f t="shared" si="6"/>
        <v>0</v>
      </c>
      <c r="H64" s="13"/>
      <c r="I64" s="12">
        <f t="shared" si="7"/>
        <v>0</v>
      </c>
      <c r="J64" s="13">
        <f>+H64+'[1]7-р сар'!J64</f>
        <v>0</v>
      </c>
      <c r="K64" s="12">
        <f t="shared" si="8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">
      <c r="A65" s="1"/>
      <c r="B65" s="10"/>
      <c r="C65" s="26" t="s">
        <v>85</v>
      </c>
      <c r="D65" s="20" t="s">
        <v>80</v>
      </c>
      <c r="E65" s="21">
        <v>35000</v>
      </c>
      <c r="F65" s="13"/>
      <c r="G65" s="12">
        <f t="shared" si="6"/>
        <v>0</v>
      </c>
      <c r="H65" s="13"/>
      <c r="I65" s="12">
        <f t="shared" si="7"/>
        <v>0</v>
      </c>
      <c r="J65" s="13">
        <f>+H65+'[1]7-р сар'!J65</f>
        <v>0</v>
      </c>
      <c r="K65" s="12">
        <f t="shared" si="8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">
      <c r="A66" s="1"/>
      <c r="B66" s="10"/>
      <c r="C66" s="26" t="s">
        <v>86</v>
      </c>
      <c r="D66" s="20" t="s">
        <v>80</v>
      </c>
      <c r="E66" s="21">
        <v>20000</v>
      </c>
      <c r="F66" s="13"/>
      <c r="G66" s="12">
        <f t="shared" si="6"/>
        <v>0</v>
      </c>
      <c r="H66" s="13"/>
      <c r="I66" s="12">
        <f t="shared" si="7"/>
        <v>0</v>
      </c>
      <c r="J66" s="13">
        <f>+H66+'[1]7-р сар'!J66</f>
        <v>0</v>
      </c>
      <c r="K66" s="12">
        <f t="shared" si="8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">
      <c r="A67" s="1"/>
      <c r="B67" s="10"/>
      <c r="C67" s="26" t="s">
        <v>87</v>
      </c>
      <c r="D67" s="20" t="s">
        <v>80</v>
      </c>
      <c r="E67" s="21">
        <v>30000</v>
      </c>
      <c r="F67" s="13"/>
      <c r="G67" s="12">
        <f t="shared" si="6"/>
        <v>0</v>
      </c>
      <c r="H67" s="13"/>
      <c r="I67" s="12">
        <f t="shared" si="7"/>
        <v>0</v>
      </c>
      <c r="J67" s="13">
        <f>+H67+'[1]7-р сар'!J67</f>
        <v>0</v>
      </c>
      <c r="K67" s="12">
        <f t="shared" si="8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">
      <c r="A68" s="1"/>
      <c r="B68" s="10"/>
      <c r="C68" s="26" t="s">
        <v>88</v>
      </c>
      <c r="D68" s="20" t="s">
        <v>80</v>
      </c>
      <c r="E68" s="21">
        <v>10000</v>
      </c>
      <c r="F68" s="13"/>
      <c r="G68" s="12">
        <f t="shared" si="6"/>
        <v>0</v>
      </c>
      <c r="H68" s="13"/>
      <c r="I68" s="12">
        <f t="shared" si="7"/>
        <v>0</v>
      </c>
      <c r="J68" s="13">
        <f>+H68+'[1]7-р сар'!J68</f>
        <v>0</v>
      </c>
      <c r="K68" s="12">
        <f t="shared" si="8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">
      <c r="A69" s="1"/>
      <c r="B69" s="10"/>
      <c r="C69" s="26" t="s">
        <v>89</v>
      </c>
      <c r="D69" s="20" t="s">
        <v>80</v>
      </c>
      <c r="E69" s="21">
        <v>10000</v>
      </c>
      <c r="F69" s="13"/>
      <c r="G69" s="12">
        <f t="shared" si="6"/>
        <v>0</v>
      </c>
      <c r="H69" s="13"/>
      <c r="I69" s="12">
        <f t="shared" si="7"/>
        <v>0</v>
      </c>
      <c r="J69" s="13">
        <f>+H69+'[1]7-р сар'!J69</f>
        <v>0</v>
      </c>
      <c r="K69" s="12">
        <f t="shared" si="8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">
      <c r="A70" s="1"/>
      <c r="B70" s="10"/>
      <c r="C70" s="26" t="s">
        <v>90</v>
      </c>
      <c r="D70" s="20" t="s">
        <v>80</v>
      </c>
      <c r="E70" s="21">
        <v>10000</v>
      </c>
      <c r="F70" s="13"/>
      <c r="G70" s="12">
        <f t="shared" si="6"/>
        <v>0</v>
      </c>
      <c r="H70" s="13"/>
      <c r="I70" s="12">
        <f t="shared" si="7"/>
        <v>0</v>
      </c>
      <c r="J70" s="13">
        <f>+H70+'[1]7-р сар'!J70</f>
        <v>0</v>
      </c>
      <c r="K70" s="12">
        <f t="shared" si="8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">
      <c r="A71" s="1"/>
      <c r="B71" s="10"/>
      <c r="C71" s="11" t="s">
        <v>91</v>
      </c>
      <c r="D71" s="20" t="s">
        <v>80</v>
      </c>
      <c r="E71" s="21">
        <v>31000</v>
      </c>
      <c r="F71" s="13"/>
      <c r="G71" s="12">
        <f t="shared" si="6"/>
        <v>0</v>
      </c>
      <c r="H71" s="13"/>
      <c r="I71" s="12">
        <f t="shared" si="7"/>
        <v>0</v>
      </c>
      <c r="J71" s="13">
        <f>+H71+'[1]7-р сар'!J71</f>
        <v>0</v>
      </c>
      <c r="K71" s="12">
        <f t="shared" si="8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">
      <c r="A72" s="1"/>
      <c r="B72" s="10"/>
      <c r="C72" s="11" t="s">
        <v>92</v>
      </c>
      <c r="D72" s="20" t="s">
        <v>80</v>
      </c>
      <c r="E72" s="21">
        <v>60000</v>
      </c>
      <c r="F72" s="13"/>
      <c r="G72" s="12">
        <f t="shared" si="6"/>
        <v>0</v>
      </c>
      <c r="H72" s="13"/>
      <c r="I72" s="12">
        <f t="shared" si="7"/>
        <v>0</v>
      </c>
      <c r="J72" s="13">
        <f>+H72+'[1]7-р сар'!J72</f>
        <v>0</v>
      </c>
      <c r="K72" s="12">
        <f t="shared" si="8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">
      <c r="A73" s="1"/>
      <c r="B73" s="10"/>
      <c r="C73" s="11" t="s">
        <v>93</v>
      </c>
      <c r="D73" s="20" t="s">
        <v>80</v>
      </c>
      <c r="E73" s="21">
        <v>16000</v>
      </c>
      <c r="F73" s="13"/>
      <c r="G73" s="12">
        <f t="shared" si="6"/>
        <v>0</v>
      </c>
      <c r="H73" s="13"/>
      <c r="I73" s="12">
        <f t="shared" si="7"/>
        <v>0</v>
      </c>
      <c r="J73" s="13">
        <f>+H73+'[1]7-р сар'!J73</f>
        <v>0</v>
      </c>
      <c r="K73" s="12">
        <f t="shared" si="8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">
      <c r="A74" s="1"/>
      <c r="B74" s="10"/>
      <c r="C74" s="11" t="s">
        <v>94</v>
      </c>
      <c r="D74" s="20" t="s">
        <v>80</v>
      </c>
      <c r="E74" s="21">
        <v>36000</v>
      </c>
      <c r="F74" s="13"/>
      <c r="G74" s="12">
        <f t="shared" si="6"/>
        <v>0</v>
      </c>
      <c r="H74" s="13"/>
      <c r="I74" s="12">
        <f t="shared" si="7"/>
        <v>0</v>
      </c>
      <c r="J74" s="13">
        <f>+H74+'[1]7-р сар'!J74</f>
        <v>0</v>
      </c>
      <c r="K74" s="12">
        <f t="shared" si="8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">
      <c r="A75" s="1"/>
      <c r="B75" s="10"/>
      <c r="C75" s="11" t="s">
        <v>95</v>
      </c>
      <c r="D75" s="20" t="s">
        <v>80</v>
      </c>
      <c r="E75" s="21">
        <v>36000</v>
      </c>
      <c r="F75" s="13"/>
      <c r="G75" s="12">
        <f t="shared" si="6"/>
        <v>0</v>
      </c>
      <c r="H75" s="13"/>
      <c r="I75" s="12">
        <f t="shared" si="7"/>
        <v>0</v>
      </c>
      <c r="J75" s="13">
        <f>+H75+'[1]7-р сар'!J75</f>
        <v>0</v>
      </c>
      <c r="K75" s="12">
        <f t="shared" si="8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">
      <c r="A76" s="1"/>
      <c r="B76" s="10"/>
      <c r="C76" s="11" t="s">
        <v>96</v>
      </c>
      <c r="D76" s="20" t="s">
        <v>80</v>
      </c>
      <c r="E76" s="21">
        <v>16000</v>
      </c>
      <c r="F76" s="13"/>
      <c r="G76" s="12">
        <f t="shared" si="6"/>
        <v>0</v>
      </c>
      <c r="H76" s="13"/>
      <c r="I76" s="12">
        <f t="shared" si="7"/>
        <v>0</v>
      </c>
      <c r="J76" s="13">
        <f>+H76+'[1]7-р сар'!J76</f>
        <v>0</v>
      </c>
      <c r="K76" s="12">
        <f t="shared" si="8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">
      <c r="A77" s="1"/>
      <c r="B77" s="10"/>
      <c r="C77" s="11" t="s">
        <v>97</v>
      </c>
      <c r="D77" s="20" t="s">
        <v>80</v>
      </c>
      <c r="E77" s="21">
        <v>70000</v>
      </c>
      <c r="F77" s="13"/>
      <c r="G77" s="12">
        <f t="shared" si="6"/>
        <v>0</v>
      </c>
      <c r="H77" s="13"/>
      <c r="I77" s="12">
        <f t="shared" si="7"/>
        <v>0</v>
      </c>
      <c r="J77" s="13">
        <f>+H77+'[1]7-р сар'!J77</f>
        <v>0</v>
      </c>
      <c r="K77" s="12">
        <f t="shared" si="8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">
      <c r="A78" s="1"/>
      <c r="B78" s="10"/>
      <c r="C78" s="11" t="s">
        <v>98</v>
      </c>
      <c r="D78" s="20" t="s">
        <v>80</v>
      </c>
      <c r="E78" s="21">
        <v>110000</v>
      </c>
      <c r="F78" s="13"/>
      <c r="G78" s="12">
        <f t="shared" si="6"/>
        <v>0</v>
      </c>
      <c r="H78" s="13"/>
      <c r="I78" s="12">
        <f t="shared" si="7"/>
        <v>0</v>
      </c>
      <c r="J78" s="13">
        <f>+H78+'[1]7-р сар'!J78</f>
        <v>0</v>
      </c>
      <c r="K78" s="12">
        <f t="shared" si="8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">
      <c r="A79" s="1"/>
      <c r="B79" s="10"/>
      <c r="C79" s="11" t="s">
        <v>99</v>
      </c>
      <c r="D79" s="20" t="s">
        <v>80</v>
      </c>
      <c r="E79" s="21">
        <v>2000000</v>
      </c>
      <c r="F79" s="13"/>
      <c r="G79" s="12">
        <f t="shared" si="6"/>
        <v>0</v>
      </c>
      <c r="H79" s="13"/>
      <c r="I79" s="12">
        <f t="shared" si="7"/>
        <v>0</v>
      </c>
      <c r="J79" s="13">
        <f>+H79+'[1]7-р сар'!J79</f>
        <v>0</v>
      </c>
      <c r="K79" s="12">
        <f t="shared" si="8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">
      <c r="A80" s="1"/>
      <c r="B80" s="14" t="s">
        <v>100</v>
      </c>
      <c r="C80" s="15" t="s">
        <v>101</v>
      </c>
      <c r="D80" s="14"/>
      <c r="E80" s="17"/>
      <c r="F80" s="10"/>
      <c r="G80" s="17">
        <f>SUM(G60:G79)</f>
        <v>0</v>
      </c>
      <c r="H80" s="10"/>
      <c r="I80" s="17">
        <f>SUM(I60:I79)</f>
        <v>0</v>
      </c>
      <c r="J80" s="13"/>
      <c r="K80" s="17">
        <f>SUM(K60:K79)</f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">
      <c r="A81" s="1"/>
      <c r="B81" s="10"/>
      <c r="C81" s="11" t="s">
        <v>102</v>
      </c>
      <c r="D81" s="20" t="s">
        <v>27</v>
      </c>
      <c r="E81" s="22">
        <v>105795.82</v>
      </c>
      <c r="F81" s="10"/>
      <c r="G81" s="12">
        <f>F81*E81</f>
        <v>0</v>
      </c>
      <c r="H81" s="10"/>
      <c r="I81" s="12">
        <f>H81*E81</f>
        <v>0</v>
      </c>
      <c r="J81" s="13">
        <f>+H81+'[1]7-р сар'!J81</f>
        <v>0</v>
      </c>
      <c r="K81" s="12">
        <f>J81*E81</f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">
      <c r="A82" s="1"/>
      <c r="B82" s="10"/>
      <c r="C82" s="11" t="s">
        <v>103</v>
      </c>
      <c r="D82" s="20" t="s">
        <v>104</v>
      </c>
      <c r="E82" s="21">
        <v>600000</v>
      </c>
      <c r="F82" s="13"/>
      <c r="G82" s="12">
        <f>F82*E82</f>
        <v>0</v>
      </c>
      <c r="H82" s="13"/>
      <c r="I82" s="12">
        <f>H82*E82</f>
        <v>0</v>
      </c>
      <c r="J82" s="13">
        <f>+H82+'[1]7-р сар'!J82</f>
        <v>0</v>
      </c>
      <c r="K82" s="12">
        <f>J82*E82</f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">
      <c r="A83" s="1"/>
      <c r="B83" s="10"/>
      <c r="C83" s="11" t="s">
        <v>105</v>
      </c>
      <c r="D83" s="20" t="s">
        <v>106</v>
      </c>
      <c r="E83" s="21">
        <v>900000</v>
      </c>
      <c r="F83" s="13">
        <v>12</v>
      </c>
      <c r="G83" s="12">
        <f>F83*E83</f>
        <v>10800000</v>
      </c>
      <c r="H83" s="13">
        <v>1</v>
      </c>
      <c r="I83" s="12">
        <f>H83*E83</f>
        <v>900000</v>
      </c>
      <c r="J83" s="13">
        <f>+H83+'[1]7-р сар'!J83</f>
        <v>8</v>
      </c>
      <c r="K83" s="12">
        <f>J83*E83</f>
        <v>7200000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">
      <c r="A84" s="1"/>
      <c r="B84" s="14" t="s">
        <v>107</v>
      </c>
      <c r="C84" s="15" t="s">
        <v>108</v>
      </c>
      <c r="D84" s="14"/>
      <c r="E84" s="16"/>
      <c r="F84" s="10"/>
      <c r="G84" s="17">
        <f>SUM(G81:G83)</f>
        <v>10800000</v>
      </c>
      <c r="H84" s="10"/>
      <c r="I84" s="17">
        <f>SUM(I81:I83)</f>
        <v>900000</v>
      </c>
      <c r="J84" s="10"/>
      <c r="K84" s="17">
        <f>SUM(K81:K83)</f>
        <v>7200000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">
      <c r="A85" s="1"/>
      <c r="B85" s="14" t="s">
        <v>109</v>
      </c>
      <c r="C85" s="15" t="s">
        <v>110</v>
      </c>
      <c r="D85" s="14"/>
      <c r="E85" s="16"/>
      <c r="F85" s="10"/>
      <c r="G85" s="17">
        <f>+G84+G80+G59</f>
        <v>10800000</v>
      </c>
      <c r="H85" s="10"/>
      <c r="I85" s="17">
        <f>+I84+I80+I59</f>
        <v>900000</v>
      </c>
      <c r="J85" s="10"/>
      <c r="K85" s="17">
        <f>+K84+K80+K59</f>
        <v>7200000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">
      <c r="A86" s="1"/>
      <c r="B86" s="14" t="s">
        <v>111</v>
      </c>
      <c r="C86" s="15" t="s">
        <v>112</v>
      </c>
      <c r="D86" s="14"/>
      <c r="E86" s="16"/>
      <c r="F86" s="10"/>
      <c r="G86" s="17">
        <f>+G56+G85</f>
        <v>193808686.87535527</v>
      </c>
      <c r="H86" s="10"/>
      <c r="I86" s="17">
        <f>+I56+I85</f>
        <v>15883999.991999999</v>
      </c>
      <c r="J86" s="10"/>
      <c r="K86" s="17">
        <f>+K56+K85</f>
        <v>141551749.92899999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">
      <c r="A87" s="1"/>
      <c r="B87" s="14" t="s">
        <v>113</v>
      </c>
      <c r="C87" s="15" t="s">
        <v>114</v>
      </c>
      <c r="D87" s="14"/>
      <c r="E87" s="16"/>
      <c r="F87" s="10"/>
      <c r="G87" s="17">
        <f>G86*0.1</f>
        <v>19380868.687535528</v>
      </c>
      <c r="H87" s="10"/>
      <c r="I87" s="17">
        <f>I86*0.1</f>
        <v>1588399.9992</v>
      </c>
      <c r="J87" s="10"/>
      <c r="K87" s="17">
        <f>K86*0.1</f>
        <v>14155174.992899999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8" ht="14.25" customHeight="1" x14ac:dyDescent="0.2">
      <c r="A88" s="1"/>
      <c r="B88" s="14" t="s">
        <v>115</v>
      </c>
      <c r="C88" s="15" t="s">
        <v>116</v>
      </c>
      <c r="D88" s="14"/>
      <c r="E88" s="16"/>
      <c r="F88" s="10"/>
      <c r="G88" s="27">
        <v>91778.437109261795</v>
      </c>
      <c r="H88" s="10"/>
      <c r="I88" s="17"/>
      <c r="J88" s="28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8" ht="14.25" customHeight="1" x14ac:dyDescent="0.2">
      <c r="A89" s="1"/>
      <c r="B89" s="25" t="s">
        <v>117</v>
      </c>
      <c r="C89" s="15" t="s">
        <v>118</v>
      </c>
      <c r="D89" s="14"/>
      <c r="E89" s="16"/>
      <c r="F89" s="10"/>
      <c r="G89" s="17">
        <f>+G86+G87+G88</f>
        <v>213281334.00000006</v>
      </c>
      <c r="H89" s="10"/>
      <c r="I89" s="17">
        <f>+I86+I87+I88</f>
        <v>17472399.9912</v>
      </c>
      <c r="J89" s="28"/>
      <c r="K89" s="17">
        <f>+K86+K87+K88</f>
        <v>155706924.92189997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8" ht="14.25" customHeight="1" x14ac:dyDescent="0.2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8" ht="14.25" customHeight="1" x14ac:dyDescent="0.2">
      <c r="A91" s="1"/>
      <c r="B91" s="1"/>
      <c r="C91" s="30" t="s">
        <v>119</v>
      </c>
      <c r="K91" s="29"/>
      <c r="L91" s="1"/>
      <c r="M91" s="2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8" x14ac:dyDescent="0.2">
      <c r="A92" s="1"/>
      <c r="B92" s="1"/>
      <c r="C92" s="42" t="s">
        <v>120</v>
      </c>
      <c r="I92" s="3" t="s">
        <v>121</v>
      </c>
      <c r="K92" s="2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">
      <c r="A93" s="1"/>
      <c r="B93" s="1"/>
      <c r="C93" s="7" t="s">
        <v>122</v>
      </c>
      <c r="I93" s="3" t="s">
        <v>123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">
      <c r="A94" s="1"/>
      <c r="B94" s="1"/>
      <c r="C94" s="7" t="s">
        <v>124</v>
      </c>
      <c r="I94" s="3" t="s">
        <v>125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">
      <c r="A95" s="1"/>
      <c r="B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">
      <c r="A96" s="1"/>
      <c r="B96" s="1"/>
      <c r="C96" s="30" t="s">
        <v>126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">
      <c r="A97" s="1"/>
      <c r="B97" s="1"/>
      <c r="C97" s="7" t="s">
        <v>127</v>
      </c>
      <c r="I97" s="3" t="s">
        <v>128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">
      <c r="A98" s="1"/>
      <c r="B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">
      <c r="A99" s="1"/>
      <c r="B99" s="1"/>
      <c r="C99" s="30" t="s">
        <v>129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">
      <c r="A100" s="1"/>
      <c r="B100" s="1"/>
      <c r="C100" s="42" t="s">
        <v>130</v>
      </c>
      <c r="I100" s="3" t="s">
        <v>131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">
      <c r="A101" s="1"/>
      <c r="B101" s="1"/>
      <c r="C101" s="42" t="s">
        <v>132</v>
      </c>
      <c r="I101" s="3" t="s">
        <v>133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">
      <c r="A1000" s="1"/>
      <c r="B1000" s="1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">
      <c r="A1001" s="1"/>
      <c r="B1001" s="1"/>
      <c r="C1001" s="5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9">
    <mergeCell ref="B5:K5"/>
    <mergeCell ref="B7:K7"/>
    <mergeCell ref="B11:B12"/>
    <mergeCell ref="C11:C12"/>
    <mergeCell ref="D11:D12"/>
    <mergeCell ref="E11:E12"/>
    <mergeCell ref="F11:G11"/>
    <mergeCell ref="H11:I11"/>
    <mergeCell ref="J11:K11"/>
  </mergeCells>
  <pageMargins left="0.7" right="0.32" top="0.72" bottom="0.33" header="0.52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2025-08-15T09:51:29Z</cp:lastPrinted>
  <dcterms:created xsi:type="dcterms:W3CDTF">2025-08-12T06:19:16Z</dcterms:created>
  <dcterms:modified xsi:type="dcterms:W3CDTF">2025-08-15T09:54:19Z</dcterms:modified>
</cp:coreProperties>
</file>