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Ц-50\"/>
    </mc:Choice>
  </mc:AlternateContent>
  <bookViews>
    <workbookView xWindow="0" yWindow="0" windowWidth="28800" windowHeight="12585" tabRatio="992"/>
  </bookViews>
  <sheets>
    <sheet name="гүйцэтгэлийн маягт-ГСХ" sheetId="58" r:id="rId1"/>
  </sheets>
  <calcPr calcId="162913"/>
</workbook>
</file>

<file path=xl/calcChain.xml><?xml version="1.0" encoding="utf-8"?>
<calcChain xmlns="http://schemas.openxmlformats.org/spreadsheetml/2006/main">
  <c r="J19" i="58" l="1"/>
  <c r="H17" i="58"/>
  <c r="J63" i="58" l="1"/>
  <c r="J62" i="58"/>
  <c r="J61" i="58"/>
  <c r="J46" i="58"/>
  <c r="J64" i="58" s="1"/>
  <c r="J41" i="58"/>
  <c r="J36" i="58"/>
  <c r="J45" i="58"/>
  <c r="J43" i="58"/>
  <c r="J44" i="58"/>
  <c r="J42" i="58"/>
  <c r="J40" i="58"/>
  <c r="J31" i="58"/>
  <c r="J27" i="58"/>
  <c r="J25" i="58"/>
  <c r="J24" i="58"/>
  <c r="J21" i="58"/>
  <c r="I20" i="58"/>
  <c r="J20" i="58"/>
  <c r="J18" i="58"/>
  <c r="J17" i="58"/>
  <c r="J16" i="58"/>
  <c r="J15" i="58"/>
  <c r="J65" i="58" l="1"/>
  <c r="J66" i="58"/>
  <c r="I17" i="58"/>
  <c r="J59" i="58" l="1"/>
  <c r="J48" i="58"/>
  <c r="J57" i="58" s="1"/>
  <c r="J49" i="58"/>
  <c r="J50" i="58"/>
  <c r="J51" i="58"/>
  <c r="J52" i="58"/>
  <c r="J53" i="58"/>
  <c r="J54" i="58"/>
  <c r="J55" i="58"/>
  <c r="J56" i="58"/>
  <c r="J39" i="58"/>
  <c r="J58" i="58"/>
  <c r="J47" i="58"/>
  <c r="J38" i="58"/>
  <c r="J37" i="58"/>
  <c r="H61" i="58"/>
  <c r="H57" i="58"/>
  <c r="H18" i="58"/>
  <c r="F66" i="58"/>
  <c r="F65" i="58"/>
  <c r="F35" i="58"/>
  <c r="H34" i="58"/>
  <c r="H35" i="58" s="1"/>
  <c r="F34" i="58"/>
  <c r="J34" i="58" s="1"/>
  <c r="H33" i="58"/>
  <c r="F33" i="58"/>
  <c r="J33" i="58" s="1"/>
  <c r="J35" i="58" s="1"/>
  <c r="F59" i="58"/>
  <c r="F61" i="58"/>
  <c r="F58" i="58"/>
  <c r="F62" i="58" s="1"/>
  <c r="F48" i="58"/>
  <c r="F49" i="58"/>
  <c r="F50" i="58"/>
  <c r="F51" i="58"/>
  <c r="F52" i="58"/>
  <c r="F53" i="58"/>
  <c r="F54" i="58"/>
  <c r="F55" i="58"/>
  <c r="F56" i="58"/>
  <c r="F47" i="58"/>
  <c r="F57" i="58" s="1"/>
  <c r="F43" i="58"/>
  <c r="F44" i="58"/>
  <c r="F42" i="58"/>
  <c r="F45" i="58" s="1"/>
  <c r="F38" i="58"/>
  <c r="F39" i="58"/>
  <c r="F40" i="58"/>
  <c r="F37" i="58"/>
  <c r="F31" i="58"/>
  <c r="F32" i="58" s="1"/>
  <c r="H21" i="58"/>
  <c r="H22" i="58"/>
  <c r="H23" i="58"/>
  <c r="H24" i="58"/>
  <c r="H25" i="58"/>
  <c r="H26" i="58"/>
  <c r="H27" i="58"/>
  <c r="F63" i="58" l="1"/>
  <c r="F41" i="58"/>
  <c r="H59" i="58"/>
  <c r="H48" i="58"/>
  <c r="H49" i="58"/>
  <c r="H50" i="58"/>
  <c r="H51" i="58"/>
  <c r="H52" i="58"/>
  <c r="H53" i="58"/>
  <c r="H54" i="58"/>
  <c r="H55" i="58"/>
  <c r="H56" i="58"/>
  <c r="H43" i="58"/>
  <c r="H44" i="58"/>
  <c r="H38" i="58"/>
  <c r="H39" i="58"/>
  <c r="H40" i="58"/>
  <c r="H58" i="58"/>
  <c r="H47" i="58"/>
  <c r="H42" i="58"/>
  <c r="H37" i="58"/>
  <c r="J32" i="58"/>
  <c r="H31" i="58"/>
  <c r="H32" i="58" s="1"/>
  <c r="H29" i="58"/>
  <c r="H30" i="58" s="1"/>
  <c r="J28" i="58"/>
  <c r="H20" i="58"/>
  <c r="H28" i="58" s="1"/>
  <c r="H16" i="58"/>
  <c r="H15" i="58"/>
  <c r="F29" i="58"/>
  <c r="F30" i="58" s="1"/>
  <c r="F20" i="58"/>
  <c r="F21" i="58"/>
  <c r="F22" i="58"/>
  <c r="F23" i="58"/>
  <c r="F24" i="58"/>
  <c r="F25" i="58"/>
  <c r="F26" i="58"/>
  <c r="F27" i="58"/>
  <c r="F16" i="58"/>
  <c r="F17" i="58"/>
  <c r="F18" i="58"/>
  <c r="F15" i="58"/>
  <c r="H62" i="58" l="1"/>
  <c r="H45" i="58"/>
  <c r="H36" i="58"/>
  <c r="J29" i="58"/>
  <c r="J30" i="58" s="1"/>
  <c r="H41" i="58"/>
  <c r="F28" i="58"/>
  <c r="F36" i="58" s="1"/>
  <c r="F19" i="58"/>
  <c r="F46" i="58" s="1"/>
  <c r="F64" i="58" s="1"/>
  <c r="H63" i="58" l="1"/>
  <c r="H19" i="58"/>
  <c r="H46" i="58" s="1"/>
  <c r="H64" i="58" s="1"/>
  <c r="H65" i="58" l="1"/>
  <c r="H66" i="58" l="1"/>
</calcChain>
</file>

<file path=xl/sharedStrings.xml><?xml version="1.0" encoding="utf-8"?>
<sst xmlns="http://schemas.openxmlformats.org/spreadsheetml/2006/main" count="138" uniqueCount="107">
  <si>
    <t>Дүн</t>
  </si>
  <si>
    <t>Танилцсан:</t>
  </si>
  <si>
    <t>Хянасан:</t>
  </si>
  <si>
    <t>Суурин боловсруулалт</t>
  </si>
  <si>
    <t>Гүйцэтгэгч:</t>
  </si>
  <si>
    <t>Ажлын нэр, төрөл</t>
  </si>
  <si>
    <t>Тоо</t>
  </si>
  <si>
    <t>НӨАТ-10 %</t>
  </si>
  <si>
    <t>I</t>
  </si>
  <si>
    <t>II</t>
  </si>
  <si>
    <t>III</t>
  </si>
  <si>
    <t>IV</t>
  </si>
  <si>
    <t>Хээрийн ажлын дүн  /II-IV/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</si>
  <si>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</si>
  <si>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</si>
  <si>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</si>
  <si>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</si>
  <si>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</si>
  <si>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</si>
  <si>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</si>
  <si>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</si>
  <si>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</si>
  <si>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</si>
  <si>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</si>
  <si>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</si>
  <si>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</si>
  <si>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</si>
  <si>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</si>
  <si>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</si>
  <si>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</si>
  <si>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</si>
  <si>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</si>
  <si>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</si>
  <si>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</si>
  <si>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</si>
  <si>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</si>
  <si>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</si>
  <si>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</si>
  <si>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</si>
  <si>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</si>
  <si>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</si>
  <si>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>%</t>
  </si>
  <si>
    <t>Гео-Орон ХХКомпанийн захирал</t>
  </si>
  <si>
    <t>/Я.Уламсайн/</t>
  </si>
  <si>
    <t>Гео-Орон ХХКомпанийн эдийн засагч, нягтлан бодогч</t>
  </si>
  <si>
    <t>/Х.Ганхуяг/</t>
  </si>
  <si>
    <t>хүн/ө</t>
  </si>
  <si>
    <t>сар</t>
  </si>
  <si>
    <t>сорьц</t>
  </si>
  <si>
    <t>Оффис түрээс</t>
  </si>
  <si>
    <t>км</t>
  </si>
  <si>
    <t>Үндэсний геологийн албаны ГСХ-ийн дарга</t>
  </si>
  <si>
    <t>Үндэсний геологийн албаны ГСХ-ийн мэргэжилтэн</t>
  </si>
  <si>
    <t>Петрографи хураангуй</t>
  </si>
  <si>
    <t>Шлиф бэлтгэл</t>
  </si>
  <si>
    <t>т.км</t>
  </si>
  <si>
    <t>Цэглэн, силикат</t>
  </si>
  <si>
    <t>Эрдсийн бүрэн шинжилгээ</t>
  </si>
  <si>
    <t xml:space="preserve">"Аж үйлдвэр, эрдэс баялгийн сайдын 2025 </t>
  </si>
  <si>
    <t>оны 04 дүгээр сарын 23-ны өдрийн</t>
  </si>
  <si>
    <t>А/84 дүгээр тушаалын хавсралт</t>
  </si>
  <si>
    <t>ЭРДЭНЭЦАГААН-50 ТӨСЛИЙН АЖЛЫН ГҮЙЦЭТГЭЛ</t>
  </si>
  <si>
    <t xml:space="preserve">УЛСЫН ТӨСВИЙН ХӨРӨНГӨӨР ГҮЙЦЭТГЭЖ БАЙГАА ГЕОЛОГИЙН СУДАЛГААНЫ </t>
  </si>
  <si>
    <t>Төсвийн дүн: 1 537 229 683 /төгрөгөөр/</t>
  </si>
  <si>
    <t>Тухайн жилийн ажлын гүйцэтгэл</t>
  </si>
  <si>
    <t>Эрдэнэцагаан-50 Төслийн ахлагч</t>
  </si>
  <si>
    <t>/Х.Дөлсийлэн/</t>
  </si>
  <si>
    <t>/Н.Мөнхбилэг/</t>
  </si>
  <si>
    <t>Төсөл, төсөв зохиох</t>
  </si>
  <si>
    <t>х.ө</t>
  </si>
  <si>
    <t>Хээрийн ажлын бэлтгэл</t>
  </si>
  <si>
    <t>Сансрын зургийн тайлал, боловсруулалт</t>
  </si>
  <si>
    <t>км2</t>
  </si>
  <si>
    <t>Танилцах маршрут</t>
  </si>
  <si>
    <t>Геологийн зураглал</t>
  </si>
  <si>
    <t>Холбон, шалгах маршрут</t>
  </si>
  <si>
    <t>Эрлийн маршрут</t>
  </si>
  <si>
    <t>Шлихийн сорьцлолт авах, угаах</t>
  </si>
  <si>
    <t>Литогеохими, анхдагч</t>
  </si>
  <si>
    <t>Литогеохими, хоёрдогч</t>
  </si>
  <si>
    <t>Литогеохими, урсгал</t>
  </si>
  <si>
    <t>Шурф малталт</t>
  </si>
  <si>
    <t>т.м</t>
  </si>
  <si>
    <t>Анги зох.байгуулах</t>
  </si>
  <si>
    <t>Анги татан буулгах</t>
  </si>
  <si>
    <t>Албан томилолт</t>
  </si>
  <si>
    <t xml:space="preserve">Үйлдвэрлэлийн тээвэр: </t>
  </si>
  <si>
    <t xml:space="preserve">Хүн тээвэр: </t>
  </si>
  <si>
    <t>Ачаа тээвэр</t>
  </si>
  <si>
    <t>Соронзон зураглал</t>
  </si>
  <si>
    <t>Гамма-спектрометр</t>
  </si>
  <si>
    <t>Эрдсийн хураангуй шинжилгээ</t>
  </si>
  <si>
    <t>Аншлиф бэлтгэл</t>
  </si>
  <si>
    <t>Минераграфи бүрэн</t>
  </si>
  <si>
    <t>IСР</t>
  </si>
  <si>
    <t>0.2кг хүртэл буталгаа /урсгал/</t>
  </si>
  <si>
    <t>0.5кг хүртэл буталгаа /анхдагч/</t>
  </si>
  <si>
    <t>2кг хүртэл буталгаа /цэглэн/</t>
  </si>
  <si>
    <t>Сансарын зураг авах</t>
  </si>
  <si>
    <t>лист</t>
  </si>
  <si>
    <t>Топо зураг авах</t>
  </si>
  <si>
    <t>ГМТ-оос материал авах</t>
  </si>
  <si>
    <t>Ажлын зураг бэлтгэх, хэвлэх</t>
  </si>
  <si>
    <t>/C.Батмөнх/</t>
  </si>
  <si>
    <t>/Ц.Эрдэнэцогт/</t>
  </si>
  <si>
    <t>Үндэсний геологийн албаны ТЗУХУТСГХ-ийн мэргэжилтэн</t>
  </si>
  <si>
    <t>2025 оны 08 дугаар сарын 01-нээс 08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</si>
</sst>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0" fillId="0" borderId="0" xfId="0" applyFont="1" applyBorder="1"/>
    <xf numFmtId="3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 applyFont="1"/>
    <xf numFmtId="0" fontId="6" fillId="0" borderId="0" xfId="0" applyFont="1" applyAlignment="1"/>
    <xf numFmtId="0" fontId="0" fillId="0" borderId="0" xfId="0" applyFont="1" applyAlignment="1"/>
    <xf numFmtId="3" fontId="8" fillId="2" borderId="0" xfId="0" applyNumberFormat="1" applyFont="1" applyFill="1" applyBorder="1" applyAlignment="1">
      <alignment vertical="center"/>
    </xf>
    <xf numFmtId="1" fontId="10" fillId="0" borderId="0" xfId="7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3" borderId="1" xfId="7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0" fillId="3" borderId="1" xfId="7" applyNumberFormat="1" applyFont="1" applyFill="1" applyBorder="1" applyAlignment="1">
      <alignment horizontal="right" vertical="center"/>
    </xf>
    <xf numFmtId="166" fontId="10" fillId="3" borderId="1" xfId="7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166" fontId="10" fillId="3" borderId="1" xfId="7" applyNumberFormat="1" applyFont="1" applyFill="1" applyBorder="1" applyAlignment="1">
      <alignment horizontal="right" vertical="center"/>
    </xf>
    <xf numFmtId="3" fontId="10" fillId="3" borderId="1" xfId="7" applyNumberFormat="1" applyFont="1" applyFill="1" applyBorder="1" applyAlignment="1">
      <alignment horizontal="right" vertical="center"/>
    </xf>
    <xf numFmtId="1" fontId="10" fillId="3" borderId="1" xfId="7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0" fillId="3" borderId="1" xfId="7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>
      <alignment horizontal="right" vertical="center"/>
    </xf>
    <xf numFmtId="3" fontId="10" fillId="3" borderId="1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right" vertical="center"/>
    </xf>
    <xf numFmtId="166" fontId="11" fillId="4" borderId="1" xfId="7" applyNumberFormat="1" applyFont="1" applyFill="1" applyBorder="1" applyAlignment="1">
      <alignment horizontal="right" vertical="center"/>
    </xf>
    <xf numFmtId="166" fontId="11" fillId="4" borderId="2" xfId="7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right" vertical="center"/>
    </xf>
    <xf numFmtId="3" fontId="8" fillId="4" borderId="9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166" fontId="7" fillId="3" borderId="1" xfId="0" applyNumberFormat="1" applyFont="1" applyFill="1" applyBorder="1" applyAlignment="1">
      <alignment horizontal="right" vertical="center"/>
    </xf>
    <xf numFmtId="166" fontId="7" fillId="3" borderId="2" xfId="0" applyNumberFormat="1" applyFont="1" applyFill="1" applyBorder="1" applyAlignment="1">
      <alignment horizontal="right" vertical="center"/>
    </xf>
    <xf numFmtId="166" fontId="0" fillId="0" borderId="0" xfId="0" applyNumberFormat="1" applyFont="1"/>
    <xf numFmtId="0" fontId="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Normal="100" workbookViewId="0">
      <selection activeCell="A9" sqref="A9:J9"/>
    </sheetView>
  </sheetViews>
  <sheetFormatPr defaultRowHeight="14.25"/>
  <cols>
    <col min="1" max="1" width="3.875" style="1" bestFit="1" customWidth="1"/>
    <col min="2" max="2" width="35.75" style="2" customWidth="1"/>
    <col min="3" max="3" width="6.875" style="2" customWidth="1"/>
    <col min="4" max="4" width="8.5" style="17" customWidth="1"/>
    <col min="5" max="5" width="7.625" style="17" customWidth="1"/>
    <col min="6" max="6" width="12.375" style="17" customWidth="1"/>
    <col min="7" max="7" width="8.5" style="2" customWidth="1"/>
    <col min="8" max="8" width="12.375" style="2" customWidth="1"/>
    <col min="9" max="9" width="8.25" style="2" customWidth="1"/>
    <col min="10" max="10" width="13.375" style="2" customWidth="1"/>
    <col min="11" max="11" width="14" style="2" customWidth="1"/>
    <col min="12" max="16384" width="9" style="2"/>
  </cols>
  <sheetData>
    <row r="1" spans="1:10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 t="s">
        <v>60</v>
      </c>
      <c r="B3" s="67"/>
      <c r="C3" s="67"/>
      <c r="D3" s="67"/>
      <c r="E3" s="67"/>
      <c r="F3" s="67"/>
      <c r="G3" s="67"/>
      <c r="H3" s="67"/>
      <c r="I3" s="67"/>
      <c r="J3" s="67"/>
    </row>
    <row r="5" spans="1:10" ht="15">
      <c r="A5" s="66" t="s">
        <v>62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.25" customHeight="1">
      <c r="B6" s="3"/>
      <c r="C6" s="3"/>
      <c r="D6" s="16"/>
      <c r="E6" s="16"/>
      <c r="F6" s="16"/>
      <c r="G6" s="3"/>
      <c r="H6" s="3"/>
    </row>
    <row r="7" spans="1:10" ht="15">
      <c r="B7" s="66" t="s">
        <v>61</v>
      </c>
      <c r="C7" s="66"/>
      <c r="D7" s="66"/>
      <c r="E7" s="66"/>
      <c r="F7" s="66"/>
      <c r="G7" s="66"/>
      <c r="H7" s="66"/>
      <c r="I7" s="66"/>
      <c r="J7" s="66"/>
    </row>
    <row r="8" spans="1:10" ht="15">
      <c r="B8" s="4"/>
      <c r="C8" s="4"/>
      <c r="D8" s="16"/>
      <c r="E8" s="16"/>
      <c r="F8" s="16"/>
      <c r="G8" s="4"/>
      <c r="H8" s="4"/>
    </row>
    <row r="9" spans="1:10">
      <c r="A9" s="67" t="s">
        <v>106</v>
      </c>
      <c r="B9" s="67"/>
      <c r="C9" s="67"/>
      <c r="D9" s="67"/>
      <c r="E9" s="67"/>
      <c r="F9" s="67"/>
      <c r="G9" s="67"/>
      <c r="H9" s="67"/>
      <c r="I9" s="67"/>
      <c r="J9" s="67"/>
    </row>
    <row r="10" spans="1:10">
      <c r="A10" s="5"/>
      <c r="B10" s="5"/>
      <c r="C10" s="5"/>
      <c r="G10" s="5"/>
      <c r="H10" s="5"/>
      <c r="I10" s="5"/>
      <c r="J10" s="5"/>
    </row>
    <row r="11" spans="1:10" ht="15" thickBot="1">
      <c r="A11" s="67" t="s">
        <v>63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42" customHeight="1">
      <c r="A12" s="70" t="s">
        <v>32</v>
      </c>
      <c r="B12" s="72" t="s">
        <v>5</v>
      </c>
      <c r="C12" s="68" t="s">
        <v>28</v>
      </c>
      <c r="D12" s="75" t="s">
        <v>29</v>
      </c>
      <c r="E12" s="68" t="s">
        <v>64</v>
      </c>
      <c r="F12" s="68"/>
      <c r="G12" s="68" t="s">
        <v>30</v>
      </c>
      <c r="H12" s="68"/>
      <c r="I12" s="68" t="s">
        <v>31</v>
      </c>
      <c r="J12" s="69"/>
    </row>
    <row r="13" spans="1:10">
      <c r="A13" s="71"/>
      <c r="B13" s="73"/>
      <c r="C13" s="74"/>
      <c r="D13" s="76"/>
      <c r="E13" s="26" t="s">
        <v>6</v>
      </c>
      <c r="F13" s="26" t="s">
        <v>0</v>
      </c>
      <c r="G13" s="26" t="s">
        <v>6</v>
      </c>
      <c r="H13" s="26" t="s">
        <v>0</v>
      </c>
      <c r="I13" s="26" t="s">
        <v>6</v>
      </c>
      <c r="J13" s="27" t="s">
        <v>0</v>
      </c>
    </row>
    <row r="14" spans="1:10">
      <c r="A14" s="28">
        <v>0</v>
      </c>
      <c r="B14" s="26">
        <v>1</v>
      </c>
      <c r="C14" s="29">
        <v>2</v>
      </c>
      <c r="D14" s="30">
        <v>3</v>
      </c>
      <c r="E14" s="30">
        <v>4</v>
      </c>
      <c r="F14" s="30">
        <v>5</v>
      </c>
      <c r="G14" s="26">
        <v>6</v>
      </c>
      <c r="H14" s="26">
        <v>7</v>
      </c>
      <c r="I14" s="26">
        <v>8</v>
      </c>
      <c r="J14" s="27">
        <v>9</v>
      </c>
    </row>
    <row r="15" spans="1:10">
      <c r="A15" s="28"/>
      <c r="B15" s="22" t="s">
        <v>68</v>
      </c>
      <c r="C15" s="31" t="s">
        <v>69</v>
      </c>
      <c r="D15" s="32">
        <v>60000</v>
      </c>
      <c r="E15" s="33">
        <v>150</v>
      </c>
      <c r="F15" s="30">
        <f>D15*E15</f>
        <v>9000000</v>
      </c>
      <c r="G15" s="45"/>
      <c r="H15" s="45">
        <f>D15*G15</f>
        <v>0</v>
      </c>
      <c r="I15" s="45">
        <v>150</v>
      </c>
      <c r="J15" s="61">
        <f>I15*D15</f>
        <v>9000000</v>
      </c>
    </row>
    <row r="16" spans="1:10">
      <c r="A16" s="28"/>
      <c r="B16" s="22" t="s">
        <v>70</v>
      </c>
      <c r="C16" s="31" t="s">
        <v>41</v>
      </c>
      <c r="D16" s="32">
        <v>50000</v>
      </c>
      <c r="E16" s="34">
        <v>50</v>
      </c>
      <c r="F16" s="30">
        <f t="shared" ref="F16:F31" si="0">D16*E16</f>
        <v>2500000</v>
      </c>
      <c r="G16" s="34"/>
      <c r="H16" s="45">
        <f t="shared" ref="H16" si="1">D16*G16</f>
        <v>0</v>
      </c>
      <c r="I16" s="34">
        <v>50</v>
      </c>
      <c r="J16" s="63">
        <f>I16*D16</f>
        <v>2500000</v>
      </c>
    </row>
    <row r="17" spans="1:12">
      <c r="A17" s="28"/>
      <c r="B17" s="24" t="s">
        <v>71</v>
      </c>
      <c r="C17" s="31" t="s">
        <v>72</v>
      </c>
      <c r="D17" s="32">
        <v>1500</v>
      </c>
      <c r="E17" s="32">
        <v>2867.95</v>
      </c>
      <c r="F17" s="30">
        <f t="shared" si="0"/>
        <v>4301925</v>
      </c>
      <c r="G17" s="45">
        <v>2867.95</v>
      </c>
      <c r="H17" s="45">
        <f>D17*G17</f>
        <v>4301925</v>
      </c>
      <c r="I17" s="45">
        <f>G17</f>
        <v>2867.95</v>
      </c>
      <c r="J17" s="61">
        <f>I17*D17</f>
        <v>4301925</v>
      </c>
    </row>
    <row r="18" spans="1:12">
      <c r="A18" s="28"/>
      <c r="B18" s="24" t="s">
        <v>102</v>
      </c>
      <c r="C18" s="31" t="s">
        <v>41</v>
      </c>
      <c r="D18" s="35">
        <v>77205.2</v>
      </c>
      <c r="E18" s="32">
        <v>40</v>
      </c>
      <c r="F18" s="30">
        <f t="shared" si="0"/>
        <v>3088208</v>
      </c>
      <c r="G18" s="32"/>
      <c r="H18" s="62">
        <f>D18*G18</f>
        <v>0</v>
      </c>
      <c r="I18" s="14">
        <v>40</v>
      </c>
      <c r="J18" s="63">
        <f>I18*D18</f>
        <v>3088208</v>
      </c>
    </row>
    <row r="19" spans="1:12" ht="15">
      <c r="A19" s="46" t="s">
        <v>8</v>
      </c>
      <c r="B19" s="47" t="s">
        <v>33</v>
      </c>
      <c r="C19" s="48"/>
      <c r="D19" s="49"/>
      <c r="E19" s="49"/>
      <c r="F19" s="50">
        <f>SUM(F15:F18)</f>
        <v>18890133</v>
      </c>
      <c r="G19" s="49"/>
      <c r="H19" s="50">
        <f>SUM(H15:H18)</f>
        <v>4301925</v>
      </c>
      <c r="I19" s="49"/>
      <c r="J19" s="51">
        <f>SUM(J15:J18)</f>
        <v>18890133</v>
      </c>
      <c r="K19" s="64"/>
    </row>
    <row r="20" spans="1:12">
      <c r="A20" s="28"/>
      <c r="B20" s="23" t="s">
        <v>73</v>
      </c>
      <c r="C20" s="31" t="s">
        <v>55</v>
      </c>
      <c r="D20" s="32">
        <v>50000</v>
      </c>
      <c r="E20" s="37">
        <v>120</v>
      </c>
      <c r="F20" s="30">
        <f t="shared" si="0"/>
        <v>6000000</v>
      </c>
      <c r="G20" s="38">
        <v>100</v>
      </c>
      <c r="H20" s="45">
        <f>D20*G20</f>
        <v>5000000</v>
      </c>
      <c r="I20" s="38">
        <f>G20</f>
        <v>100</v>
      </c>
      <c r="J20" s="63">
        <f>D20*I20</f>
        <v>5000000</v>
      </c>
      <c r="K20" s="19"/>
      <c r="L20" s="13"/>
    </row>
    <row r="21" spans="1:12">
      <c r="A21" s="28"/>
      <c r="B21" s="22" t="s">
        <v>74</v>
      </c>
      <c r="C21" s="31" t="s">
        <v>72</v>
      </c>
      <c r="D21" s="32">
        <v>50000</v>
      </c>
      <c r="E21" s="39">
        <v>1400</v>
      </c>
      <c r="F21" s="30">
        <f t="shared" si="0"/>
        <v>70000000</v>
      </c>
      <c r="G21" s="38">
        <v>400</v>
      </c>
      <c r="H21" s="45">
        <f t="shared" ref="H21:H27" si="2">D21*G21</f>
        <v>20000000</v>
      </c>
      <c r="I21" s="38">
        <v>400</v>
      </c>
      <c r="J21" s="63">
        <f>D21*I21</f>
        <v>20000000</v>
      </c>
      <c r="K21" s="19"/>
      <c r="L21" s="13"/>
    </row>
    <row r="22" spans="1:12">
      <c r="A22" s="28"/>
      <c r="B22" s="24" t="s">
        <v>75</v>
      </c>
      <c r="C22" s="31" t="s">
        <v>55</v>
      </c>
      <c r="D22" s="32">
        <v>50000</v>
      </c>
      <c r="E22" s="37">
        <v>10</v>
      </c>
      <c r="F22" s="30">
        <f t="shared" si="0"/>
        <v>500000</v>
      </c>
      <c r="G22" s="38"/>
      <c r="H22" s="45">
        <f t="shared" si="2"/>
        <v>0</v>
      </c>
      <c r="I22" s="38"/>
      <c r="J22" s="21"/>
      <c r="K22" s="19"/>
      <c r="L22" s="13"/>
    </row>
    <row r="23" spans="1:12">
      <c r="A23" s="28"/>
      <c r="B23" s="22" t="s">
        <v>76</v>
      </c>
      <c r="C23" s="31" t="s">
        <v>55</v>
      </c>
      <c r="D23" s="32">
        <v>40000</v>
      </c>
      <c r="E23" s="37">
        <v>20</v>
      </c>
      <c r="F23" s="30">
        <f t="shared" si="0"/>
        <v>800000</v>
      </c>
      <c r="G23" s="38"/>
      <c r="H23" s="45">
        <f t="shared" si="2"/>
        <v>0</v>
      </c>
      <c r="I23" s="38"/>
      <c r="J23" s="21"/>
      <c r="K23" s="19"/>
      <c r="L23" s="13"/>
    </row>
    <row r="24" spans="1:12">
      <c r="A24" s="28"/>
      <c r="B24" s="22" t="s">
        <v>77</v>
      </c>
      <c r="C24" s="31" t="s">
        <v>48</v>
      </c>
      <c r="D24" s="32">
        <v>30000</v>
      </c>
      <c r="E24" s="33">
        <v>1662</v>
      </c>
      <c r="F24" s="30">
        <f t="shared" si="0"/>
        <v>49860000</v>
      </c>
      <c r="G24" s="38">
        <v>500</v>
      </c>
      <c r="H24" s="45">
        <f t="shared" si="2"/>
        <v>15000000</v>
      </c>
      <c r="I24" s="38">
        <v>500</v>
      </c>
      <c r="J24" s="21">
        <f>I24*D24</f>
        <v>15000000</v>
      </c>
      <c r="K24" s="19"/>
      <c r="L24" s="13"/>
    </row>
    <row r="25" spans="1:12">
      <c r="A25" s="28"/>
      <c r="B25" s="7" t="s">
        <v>78</v>
      </c>
      <c r="C25" s="31" t="s">
        <v>48</v>
      </c>
      <c r="D25" s="32">
        <v>15000</v>
      </c>
      <c r="E25" s="33">
        <v>650</v>
      </c>
      <c r="F25" s="30">
        <f t="shared" si="0"/>
        <v>9750000</v>
      </c>
      <c r="G25" s="38">
        <v>200</v>
      </c>
      <c r="H25" s="45">
        <f t="shared" si="2"/>
        <v>3000000</v>
      </c>
      <c r="I25" s="38">
        <v>200</v>
      </c>
      <c r="J25" s="21">
        <f>I25*D25</f>
        <v>3000000</v>
      </c>
      <c r="K25" s="19"/>
      <c r="L25" s="13"/>
    </row>
    <row r="26" spans="1:12">
      <c r="A26" s="28"/>
      <c r="B26" s="7" t="s">
        <v>79</v>
      </c>
      <c r="C26" s="31" t="s">
        <v>48</v>
      </c>
      <c r="D26" s="32">
        <v>10000</v>
      </c>
      <c r="E26" s="33">
        <v>100</v>
      </c>
      <c r="F26" s="30">
        <f t="shared" si="0"/>
        <v>1000000</v>
      </c>
      <c r="G26" s="38"/>
      <c r="H26" s="45">
        <f t="shared" si="2"/>
        <v>0</v>
      </c>
      <c r="I26" s="38"/>
      <c r="J26" s="21"/>
      <c r="K26" s="19"/>
      <c r="L26" s="13"/>
    </row>
    <row r="27" spans="1:12">
      <c r="A27" s="28"/>
      <c r="B27" s="7" t="s">
        <v>80</v>
      </c>
      <c r="C27" s="31" t="s">
        <v>48</v>
      </c>
      <c r="D27" s="32">
        <v>10000</v>
      </c>
      <c r="E27" s="33">
        <v>1648</v>
      </c>
      <c r="F27" s="30">
        <f t="shared" si="0"/>
        <v>16480000</v>
      </c>
      <c r="G27" s="38">
        <v>500</v>
      </c>
      <c r="H27" s="45">
        <f t="shared" si="2"/>
        <v>5000000</v>
      </c>
      <c r="I27" s="38">
        <v>500</v>
      </c>
      <c r="J27" s="21">
        <f>I27*D27</f>
        <v>5000000</v>
      </c>
      <c r="K27" s="19"/>
      <c r="L27" s="13"/>
    </row>
    <row r="28" spans="1:12" ht="15">
      <c r="A28" s="46" t="s">
        <v>9</v>
      </c>
      <c r="B28" s="47" t="s">
        <v>34</v>
      </c>
      <c r="C28" s="48"/>
      <c r="D28" s="49"/>
      <c r="E28" s="49"/>
      <c r="F28" s="50">
        <f>SUM(F20:F27)</f>
        <v>154390000</v>
      </c>
      <c r="G28" s="49"/>
      <c r="H28" s="50">
        <f>SUM(H20:H27)</f>
        <v>48000000</v>
      </c>
      <c r="I28" s="49"/>
      <c r="J28" s="51">
        <f>SUM(J20:J27)</f>
        <v>48000000</v>
      </c>
      <c r="K28" s="64"/>
    </row>
    <row r="29" spans="1:12" ht="15">
      <c r="A29" s="20"/>
      <c r="B29" s="7" t="s">
        <v>81</v>
      </c>
      <c r="C29" s="31" t="s">
        <v>82</v>
      </c>
      <c r="D29" s="32">
        <v>62500</v>
      </c>
      <c r="E29" s="37">
        <v>20</v>
      </c>
      <c r="F29" s="30">
        <f t="shared" si="0"/>
        <v>1250000</v>
      </c>
      <c r="G29" s="14"/>
      <c r="H29" s="45">
        <f>D29*G29</f>
        <v>0</v>
      </c>
      <c r="I29" s="14"/>
      <c r="J29" s="61">
        <f>F29*I29</f>
        <v>0</v>
      </c>
    </row>
    <row r="30" spans="1:12" ht="15">
      <c r="A30" s="46" t="s">
        <v>10</v>
      </c>
      <c r="B30" s="47" t="s">
        <v>35</v>
      </c>
      <c r="C30" s="48"/>
      <c r="D30" s="49"/>
      <c r="E30" s="49"/>
      <c r="F30" s="50">
        <f>SUM(F29)</f>
        <v>1250000</v>
      </c>
      <c r="G30" s="49"/>
      <c r="H30" s="50">
        <f>SUM(H29)</f>
        <v>0</v>
      </c>
      <c r="I30" s="49"/>
      <c r="J30" s="51">
        <f>SUM(J29)</f>
        <v>0</v>
      </c>
    </row>
    <row r="31" spans="1:12">
      <c r="A31" s="28"/>
      <c r="B31" s="7" t="s">
        <v>56</v>
      </c>
      <c r="C31" s="31" t="s">
        <v>48</v>
      </c>
      <c r="D31" s="32">
        <v>9000</v>
      </c>
      <c r="E31" s="38">
        <v>60</v>
      </c>
      <c r="F31" s="30">
        <f t="shared" si="0"/>
        <v>540000</v>
      </c>
      <c r="G31" s="14">
        <v>17</v>
      </c>
      <c r="H31" s="45">
        <f>D31*G31</f>
        <v>153000</v>
      </c>
      <c r="I31" s="14">
        <v>17</v>
      </c>
      <c r="J31" s="21">
        <f>I31*D31</f>
        <v>153000</v>
      </c>
    </row>
    <row r="32" spans="1:12" ht="15">
      <c r="A32" s="46" t="s">
        <v>11</v>
      </c>
      <c r="B32" s="47" t="s">
        <v>36</v>
      </c>
      <c r="C32" s="48"/>
      <c r="D32" s="49"/>
      <c r="E32" s="49"/>
      <c r="F32" s="50">
        <f>SUM(F31)</f>
        <v>540000</v>
      </c>
      <c r="G32" s="49"/>
      <c r="H32" s="50">
        <f>SUM(H31)</f>
        <v>153000</v>
      </c>
      <c r="I32" s="49"/>
      <c r="J32" s="51">
        <f>SUM(J31)</f>
        <v>153000</v>
      </c>
      <c r="K32" s="64"/>
    </row>
    <row r="33" spans="1:11">
      <c r="A33" s="28"/>
      <c r="B33" s="22" t="s">
        <v>89</v>
      </c>
      <c r="C33" s="26" t="s">
        <v>55</v>
      </c>
      <c r="D33" s="33">
        <v>35000</v>
      </c>
      <c r="E33" s="37">
        <v>200</v>
      </c>
      <c r="F33" s="30">
        <f t="shared" ref="F33:F34" si="3">D33*E33</f>
        <v>7000000</v>
      </c>
      <c r="G33" s="40"/>
      <c r="H33" s="45">
        <f>D33*G33</f>
        <v>0</v>
      </c>
      <c r="I33" s="40"/>
      <c r="J33" s="61">
        <f>F33*I33</f>
        <v>0</v>
      </c>
    </row>
    <row r="34" spans="1:11">
      <c r="A34" s="28"/>
      <c r="B34" s="22" t="s">
        <v>90</v>
      </c>
      <c r="C34" s="26" t="s">
        <v>55</v>
      </c>
      <c r="D34" s="33">
        <v>55000</v>
      </c>
      <c r="E34" s="37">
        <v>200</v>
      </c>
      <c r="F34" s="30">
        <f t="shared" si="3"/>
        <v>11000000</v>
      </c>
      <c r="G34" s="40"/>
      <c r="H34" s="45">
        <f>D34*G34</f>
        <v>0</v>
      </c>
      <c r="I34" s="40"/>
      <c r="J34" s="61">
        <f>F34*I34</f>
        <v>0</v>
      </c>
    </row>
    <row r="35" spans="1:11" ht="15">
      <c r="A35" s="46" t="s">
        <v>13</v>
      </c>
      <c r="B35" s="47" t="s">
        <v>37</v>
      </c>
      <c r="C35" s="48"/>
      <c r="D35" s="49"/>
      <c r="E35" s="49"/>
      <c r="F35" s="49">
        <f>SUM(F33:F34)</f>
        <v>18000000</v>
      </c>
      <c r="G35" s="49"/>
      <c r="H35" s="49">
        <f>SUM(H33:H34)</f>
        <v>0</v>
      </c>
      <c r="I35" s="49"/>
      <c r="J35" s="52">
        <f>SUM(J33:J34)</f>
        <v>0</v>
      </c>
    </row>
    <row r="36" spans="1:11" ht="15">
      <c r="A36" s="46" t="s">
        <v>14</v>
      </c>
      <c r="B36" s="47" t="s">
        <v>12</v>
      </c>
      <c r="C36" s="48"/>
      <c r="D36" s="49"/>
      <c r="E36" s="49"/>
      <c r="F36" s="49">
        <f>F28+F30+F32+F35</f>
        <v>174180000</v>
      </c>
      <c r="G36" s="49"/>
      <c r="H36" s="49">
        <f>H28+H30+H32+H35</f>
        <v>48153000</v>
      </c>
      <c r="I36" s="49"/>
      <c r="J36" s="52">
        <f>J28+J30+J32+J35</f>
        <v>48153000</v>
      </c>
      <c r="K36" s="64"/>
    </row>
    <row r="37" spans="1:11">
      <c r="A37" s="28"/>
      <c r="B37" s="22" t="s">
        <v>83</v>
      </c>
      <c r="C37" s="41" t="s">
        <v>41</v>
      </c>
      <c r="D37" s="42">
        <v>200000</v>
      </c>
      <c r="E37" s="37">
        <v>40</v>
      </c>
      <c r="F37" s="30">
        <f t="shared" ref="F37:F44" si="4">D37*E37</f>
        <v>8000000</v>
      </c>
      <c r="G37" s="38"/>
      <c r="H37" s="45">
        <f>D37*G37</f>
        <v>0</v>
      </c>
      <c r="I37" s="38">
        <v>40</v>
      </c>
      <c r="J37" s="61">
        <f t="shared" ref="J37" si="5">I37*D37</f>
        <v>8000000</v>
      </c>
    </row>
    <row r="38" spans="1:11">
      <c r="A38" s="28"/>
      <c r="B38" s="7" t="s">
        <v>84</v>
      </c>
      <c r="C38" s="26" t="s">
        <v>41</v>
      </c>
      <c r="D38" s="42">
        <v>135000</v>
      </c>
      <c r="E38" s="37">
        <v>40</v>
      </c>
      <c r="F38" s="30">
        <f t="shared" si="4"/>
        <v>5400000</v>
      </c>
      <c r="G38" s="38"/>
      <c r="H38" s="45">
        <f t="shared" ref="H38:H40" si="6">D38*G38</f>
        <v>0</v>
      </c>
      <c r="I38" s="38"/>
      <c r="J38" s="61">
        <f>D38*I38</f>
        <v>0</v>
      </c>
    </row>
    <row r="39" spans="1:11">
      <c r="A39" s="28"/>
      <c r="B39" s="22" t="s">
        <v>3</v>
      </c>
      <c r="C39" s="26" t="s">
        <v>46</v>
      </c>
      <c r="D39" s="43">
        <v>70000</v>
      </c>
      <c r="E39" s="37">
        <v>594</v>
      </c>
      <c r="F39" s="30">
        <f t="shared" si="4"/>
        <v>41580000</v>
      </c>
      <c r="G39" s="38"/>
      <c r="H39" s="45">
        <f t="shared" si="6"/>
        <v>0</v>
      </c>
      <c r="I39" s="38"/>
      <c r="J39" s="61">
        <f t="shared" ref="J39" si="7">D39*I39</f>
        <v>0</v>
      </c>
    </row>
    <row r="40" spans="1:11">
      <c r="A40" s="28"/>
      <c r="B40" s="24" t="s">
        <v>85</v>
      </c>
      <c r="C40" s="31" t="s">
        <v>46</v>
      </c>
      <c r="D40" s="33">
        <v>22000</v>
      </c>
      <c r="E40" s="33">
        <v>1620</v>
      </c>
      <c r="F40" s="30">
        <f t="shared" si="4"/>
        <v>35640000</v>
      </c>
      <c r="G40" s="38">
        <v>500</v>
      </c>
      <c r="H40" s="45">
        <f t="shared" si="6"/>
        <v>11000000</v>
      </c>
      <c r="I40" s="38">
        <v>500</v>
      </c>
      <c r="J40" s="21">
        <f>I40*D40</f>
        <v>11000000</v>
      </c>
    </row>
    <row r="41" spans="1:11" ht="15">
      <c r="A41" s="46" t="s">
        <v>15</v>
      </c>
      <c r="B41" s="47" t="s">
        <v>0</v>
      </c>
      <c r="C41" s="53"/>
      <c r="D41" s="49"/>
      <c r="E41" s="49"/>
      <c r="F41" s="50">
        <f>SUM(F37:F40)</f>
        <v>90620000</v>
      </c>
      <c r="G41" s="49"/>
      <c r="H41" s="50">
        <f>SUM(H37:H40)</f>
        <v>11000000</v>
      </c>
      <c r="I41" s="49"/>
      <c r="J41" s="51">
        <f>SUM(J37:J40)</f>
        <v>19000000</v>
      </c>
      <c r="K41" s="64"/>
    </row>
    <row r="42" spans="1:11">
      <c r="A42" s="28"/>
      <c r="B42" s="7" t="s">
        <v>86</v>
      </c>
      <c r="C42" s="26" t="s">
        <v>50</v>
      </c>
      <c r="D42" s="43">
        <v>1600</v>
      </c>
      <c r="E42" s="33">
        <v>22000</v>
      </c>
      <c r="F42" s="30">
        <f t="shared" si="4"/>
        <v>35200000</v>
      </c>
      <c r="G42" s="44">
        <v>7000</v>
      </c>
      <c r="H42" s="45">
        <f>D42*G42</f>
        <v>11200000</v>
      </c>
      <c r="I42" s="44">
        <v>7000</v>
      </c>
      <c r="J42" s="21">
        <f>I42*D42</f>
        <v>11200000</v>
      </c>
    </row>
    <row r="43" spans="1:11">
      <c r="A43" s="28"/>
      <c r="B43" s="7" t="s">
        <v>87</v>
      </c>
      <c r="C43" s="26" t="s">
        <v>50</v>
      </c>
      <c r="D43" s="43">
        <v>1600</v>
      </c>
      <c r="E43" s="33">
        <v>10660</v>
      </c>
      <c r="F43" s="30">
        <f t="shared" si="4"/>
        <v>17056000</v>
      </c>
      <c r="G43" s="44">
        <v>3500</v>
      </c>
      <c r="H43" s="45">
        <f t="shared" ref="H43:H44" si="8">D43*G43</f>
        <v>5600000</v>
      </c>
      <c r="I43" s="44">
        <v>3500</v>
      </c>
      <c r="J43" s="21">
        <f t="shared" ref="J43:J44" si="9">I43*D43</f>
        <v>5600000</v>
      </c>
    </row>
    <row r="44" spans="1:11">
      <c r="A44" s="28"/>
      <c r="B44" s="22" t="s">
        <v>88</v>
      </c>
      <c r="C44" s="26" t="s">
        <v>50</v>
      </c>
      <c r="D44" s="43">
        <v>1100</v>
      </c>
      <c r="E44" s="33">
        <v>4500</v>
      </c>
      <c r="F44" s="30">
        <f t="shared" si="4"/>
        <v>4950000</v>
      </c>
      <c r="G44" s="44">
        <v>1500</v>
      </c>
      <c r="H44" s="45">
        <f t="shared" si="8"/>
        <v>1650000</v>
      </c>
      <c r="I44" s="44">
        <v>1500</v>
      </c>
      <c r="J44" s="21">
        <f t="shared" si="9"/>
        <v>1650000</v>
      </c>
    </row>
    <row r="45" spans="1:11" ht="15">
      <c r="A45" s="46" t="s">
        <v>16</v>
      </c>
      <c r="B45" s="47" t="s">
        <v>38</v>
      </c>
      <c r="C45" s="48"/>
      <c r="D45" s="49"/>
      <c r="E45" s="49"/>
      <c r="F45" s="50">
        <f>SUM(F42:F44)</f>
        <v>57206000</v>
      </c>
      <c r="G45" s="54"/>
      <c r="H45" s="50">
        <f>SUM(H42:H44)</f>
        <v>18450000</v>
      </c>
      <c r="I45" s="54"/>
      <c r="J45" s="51">
        <f>SUM(J42:J44)</f>
        <v>18450000</v>
      </c>
      <c r="K45" s="64"/>
    </row>
    <row r="46" spans="1:11" ht="15">
      <c r="A46" s="46" t="s">
        <v>17</v>
      </c>
      <c r="B46" s="47" t="s">
        <v>18</v>
      </c>
      <c r="C46" s="48"/>
      <c r="D46" s="49"/>
      <c r="E46" s="49"/>
      <c r="F46" s="49">
        <f>F19+F36+F45+F41</f>
        <v>340896133</v>
      </c>
      <c r="G46" s="49"/>
      <c r="H46" s="49">
        <f>H19+H36+H45+H41</f>
        <v>81904925</v>
      </c>
      <c r="I46" s="49"/>
      <c r="J46" s="52">
        <f>J19+J36+J45+J41</f>
        <v>104493133</v>
      </c>
      <c r="K46" s="64"/>
    </row>
    <row r="47" spans="1:11">
      <c r="A47" s="28"/>
      <c r="B47" s="7" t="s">
        <v>57</v>
      </c>
      <c r="C47" s="29" t="s">
        <v>48</v>
      </c>
      <c r="D47" s="45">
        <v>50000</v>
      </c>
      <c r="E47" s="25">
        <v>14</v>
      </c>
      <c r="F47" s="30">
        <f t="shared" ref="F47:F61" si="10">D47*E47</f>
        <v>700000</v>
      </c>
      <c r="G47" s="40"/>
      <c r="H47" s="45">
        <f>D47*G47</f>
        <v>0</v>
      </c>
      <c r="I47" s="40"/>
      <c r="J47" s="61">
        <f>D47*I47</f>
        <v>0</v>
      </c>
    </row>
    <row r="48" spans="1:11">
      <c r="A48" s="28"/>
      <c r="B48" s="7" t="s">
        <v>91</v>
      </c>
      <c r="C48" s="29" t="s">
        <v>48</v>
      </c>
      <c r="D48" s="45">
        <v>28000</v>
      </c>
      <c r="E48" s="25">
        <v>1648</v>
      </c>
      <c r="F48" s="30">
        <f t="shared" si="10"/>
        <v>46144000</v>
      </c>
      <c r="G48" s="40"/>
      <c r="H48" s="45">
        <f t="shared" ref="H48:H56" si="11">D48*G48</f>
        <v>0</v>
      </c>
      <c r="I48" s="40"/>
      <c r="J48" s="61">
        <f t="shared" ref="J48:J56" si="12">D48*I48</f>
        <v>0</v>
      </c>
    </row>
    <row r="49" spans="1:11">
      <c r="A49" s="28"/>
      <c r="B49" s="7" t="s">
        <v>54</v>
      </c>
      <c r="C49" s="29" t="s">
        <v>48</v>
      </c>
      <c r="D49" s="45">
        <v>25000</v>
      </c>
      <c r="E49" s="37">
        <v>15</v>
      </c>
      <c r="F49" s="30">
        <f t="shared" si="10"/>
        <v>375000</v>
      </c>
      <c r="G49" s="40"/>
      <c r="H49" s="45">
        <f t="shared" si="11"/>
        <v>0</v>
      </c>
      <c r="I49" s="40"/>
      <c r="J49" s="61">
        <f t="shared" si="12"/>
        <v>0</v>
      </c>
    </row>
    <row r="50" spans="1:11">
      <c r="A50" s="28"/>
      <c r="B50" s="7" t="s">
        <v>53</v>
      </c>
      <c r="C50" s="29" t="s">
        <v>48</v>
      </c>
      <c r="D50" s="45">
        <v>45000</v>
      </c>
      <c r="E50" s="37">
        <v>15</v>
      </c>
      <c r="F50" s="30">
        <f t="shared" si="10"/>
        <v>675000</v>
      </c>
      <c r="G50" s="40"/>
      <c r="H50" s="45">
        <f t="shared" si="11"/>
        <v>0</v>
      </c>
      <c r="I50" s="40"/>
      <c r="J50" s="61">
        <f t="shared" si="12"/>
        <v>0</v>
      </c>
    </row>
    <row r="51" spans="1:11">
      <c r="A51" s="28"/>
      <c r="B51" s="7" t="s">
        <v>92</v>
      </c>
      <c r="C51" s="29" t="s">
        <v>48</v>
      </c>
      <c r="D51" s="45">
        <v>20000</v>
      </c>
      <c r="E51" s="37">
        <v>3</v>
      </c>
      <c r="F51" s="30">
        <f t="shared" si="10"/>
        <v>60000</v>
      </c>
      <c r="G51" s="40"/>
      <c r="H51" s="45">
        <f t="shared" si="11"/>
        <v>0</v>
      </c>
      <c r="I51" s="40"/>
      <c r="J51" s="61">
        <f t="shared" si="12"/>
        <v>0</v>
      </c>
    </row>
    <row r="52" spans="1:11">
      <c r="A52" s="28"/>
      <c r="B52" s="7" t="s">
        <v>93</v>
      </c>
      <c r="C52" s="29" t="s">
        <v>48</v>
      </c>
      <c r="D52" s="45">
        <v>60000</v>
      </c>
      <c r="E52" s="37">
        <v>3</v>
      </c>
      <c r="F52" s="30">
        <f t="shared" si="10"/>
        <v>180000</v>
      </c>
      <c r="G52" s="40"/>
      <c r="H52" s="45">
        <f t="shared" si="11"/>
        <v>0</v>
      </c>
      <c r="I52" s="40"/>
      <c r="J52" s="61">
        <f t="shared" si="12"/>
        <v>0</v>
      </c>
    </row>
    <row r="53" spans="1:11">
      <c r="A53" s="28"/>
      <c r="B53" s="7" t="s">
        <v>94</v>
      </c>
      <c r="C53" s="29" t="s">
        <v>48</v>
      </c>
      <c r="D53" s="45">
        <v>40000</v>
      </c>
      <c r="E53" s="37">
        <v>2350</v>
      </c>
      <c r="F53" s="30">
        <f t="shared" si="10"/>
        <v>94000000</v>
      </c>
      <c r="G53" s="40"/>
      <c r="H53" s="45">
        <f t="shared" si="11"/>
        <v>0</v>
      </c>
      <c r="I53" s="40"/>
      <c r="J53" s="61">
        <f t="shared" si="12"/>
        <v>0</v>
      </c>
    </row>
    <row r="54" spans="1:11">
      <c r="A54" s="28"/>
      <c r="B54" s="7" t="s">
        <v>95</v>
      </c>
      <c r="C54" s="29" t="s">
        <v>48</v>
      </c>
      <c r="D54" s="45">
        <v>7500</v>
      </c>
      <c r="E54" s="25">
        <v>1748</v>
      </c>
      <c r="F54" s="30">
        <f t="shared" si="10"/>
        <v>13110000</v>
      </c>
      <c r="G54" s="40"/>
      <c r="H54" s="45">
        <f t="shared" si="11"/>
        <v>0</v>
      </c>
      <c r="I54" s="40"/>
      <c r="J54" s="61">
        <f t="shared" si="12"/>
        <v>0</v>
      </c>
    </row>
    <row r="55" spans="1:11">
      <c r="A55" s="28"/>
      <c r="B55" s="7" t="s">
        <v>96</v>
      </c>
      <c r="C55" s="29" t="s">
        <v>48</v>
      </c>
      <c r="D55" s="45">
        <v>6000</v>
      </c>
      <c r="E55" s="25">
        <v>383</v>
      </c>
      <c r="F55" s="30">
        <f t="shared" si="10"/>
        <v>2298000</v>
      </c>
      <c r="G55" s="40"/>
      <c r="H55" s="45">
        <f t="shared" si="11"/>
        <v>0</v>
      </c>
      <c r="I55" s="40"/>
      <c r="J55" s="61">
        <f t="shared" si="12"/>
        <v>0</v>
      </c>
    </row>
    <row r="56" spans="1:11">
      <c r="A56" s="28"/>
      <c r="B56" s="30" t="s">
        <v>97</v>
      </c>
      <c r="C56" s="29" t="s">
        <v>48</v>
      </c>
      <c r="D56" s="45">
        <v>9000</v>
      </c>
      <c r="E56" s="25">
        <v>60</v>
      </c>
      <c r="F56" s="30">
        <f t="shared" si="10"/>
        <v>540000</v>
      </c>
      <c r="G56" s="40"/>
      <c r="H56" s="45">
        <f t="shared" si="11"/>
        <v>0</v>
      </c>
      <c r="I56" s="40"/>
      <c r="J56" s="61">
        <f t="shared" si="12"/>
        <v>0</v>
      </c>
    </row>
    <row r="57" spans="1:11" ht="14.25" customHeight="1">
      <c r="A57" s="46" t="s">
        <v>19</v>
      </c>
      <c r="B57" s="55" t="s">
        <v>39</v>
      </c>
      <c r="C57" s="48"/>
      <c r="D57" s="49"/>
      <c r="E57" s="49"/>
      <c r="F57" s="50">
        <f>SUM(F47:F56)</f>
        <v>158082000</v>
      </c>
      <c r="G57" s="49"/>
      <c r="H57" s="50">
        <f>SUM(H47:H56)</f>
        <v>0</v>
      </c>
      <c r="I57" s="49"/>
      <c r="J57" s="51">
        <f>SUM(J47:J56)</f>
        <v>0</v>
      </c>
      <c r="K57" s="64"/>
    </row>
    <row r="58" spans="1:11" ht="14.25" customHeight="1">
      <c r="A58" s="20"/>
      <c r="B58" s="22" t="s">
        <v>98</v>
      </c>
      <c r="C58" s="26" t="s">
        <v>99</v>
      </c>
      <c r="D58" s="25">
        <v>500000</v>
      </c>
      <c r="E58" s="37">
        <v>8</v>
      </c>
      <c r="F58" s="30">
        <f t="shared" si="10"/>
        <v>4000000</v>
      </c>
      <c r="G58" s="14">
        <v>8</v>
      </c>
      <c r="H58" s="45">
        <f>D58*G58</f>
        <v>4000000</v>
      </c>
      <c r="I58" s="14">
        <v>8</v>
      </c>
      <c r="J58" s="61">
        <f>D58*I58</f>
        <v>4000000</v>
      </c>
    </row>
    <row r="59" spans="1:11" ht="14.25" customHeight="1">
      <c r="A59" s="20"/>
      <c r="B59" s="22" t="s">
        <v>100</v>
      </c>
      <c r="C59" s="26" t="s">
        <v>99</v>
      </c>
      <c r="D59" s="25">
        <v>150000</v>
      </c>
      <c r="E59" s="37">
        <v>8</v>
      </c>
      <c r="F59" s="30">
        <f t="shared" si="10"/>
        <v>1200000</v>
      </c>
      <c r="G59" s="14">
        <v>8</v>
      </c>
      <c r="H59" s="45">
        <f t="shared" ref="H59" si="13">D59*G59</f>
        <v>1200000</v>
      </c>
      <c r="I59" s="14">
        <v>8</v>
      </c>
      <c r="J59" s="61">
        <f t="shared" ref="J59" si="14">D59*I59</f>
        <v>1200000</v>
      </c>
    </row>
    <row r="60" spans="1:11" ht="14.25" customHeight="1">
      <c r="A60" s="20"/>
      <c r="B60" s="22" t="s">
        <v>101</v>
      </c>
      <c r="C60" s="26"/>
      <c r="D60" s="25"/>
      <c r="E60" s="37"/>
      <c r="F60" s="30">
        <v>2000000</v>
      </c>
      <c r="G60" s="36"/>
      <c r="H60" s="45"/>
      <c r="I60" s="36"/>
      <c r="J60" s="61">
        <v>2000000</v>
      </c>
    </row>
    <row r="61" spans="1:11" ht="14.25" customHeight="1">
      <c r="A61" s="20"/>
      <c r="B61" s="22" t="s">
        <v>49</v>
      </c>
      <c r="C61" s="26" t="s">
        <v>47</v>
      </c>
      <c r="D61" s="43">
        <v>2000000</v>
      </c>
      <c r="E61" s="37">
        <v>6</v>
      </c>
      <c r="F61" s="30">
        <f t="shared" si="10"/>
        <v>12000000</v>
      </c>
      <c r="G61" s="14">
        <v>1</v>
      </c>
      <c r="H61" s="45">
        <f>D61*G61</f>
        <v>2000000</v>
      </c>
      <c r="I61" s="14">
        <v>2</v>
      </c>
      <c r="J61" s="61">
        <f>D61*I61</f>
        <v>4000000</v>
      </c>
    </row>
    <row r="62" spans="1:11" ht="15">
      <c r="A62" s="46" t="s">
        <v>20</v>
      </c>
      <c r="B62" s="47" t="s">
        <v>40</v>
      </c>
      <c r="C62" s="48"/>
      <c r="D62" s="49"/>
      <c r="E62" s="49"/>
      <c r="F62" s="50">
        <f>SUM(F58:F61)</f>
        <v>19200000</v>
      </c>
      <c r="G62" s="49"/>
      <c r="H62" s="50">
        <f>SUM(H58:H61)</f>
        <v>7200000</v>
      </c>
      <c r="I62" s="49"/>
      <c r="J62" s="51">
        <f>SUM(J58:J61)</f>
        <v>11200000</v>
      </c>
      <c r="K62" s="64"/>
    </row>
    <row r="63" spans="1:11" ht="15">
      <c r="A63" s="46" t="s">
        <v>21</v>
      </c>
      <c r="B63" s="47" t="s">
        <v>25</v>
      </c>
      <c r="C63" s="48"/>
      <c r="D63" s="49"/>
      <c r="E63" s="49"/>
      <c r="F63" s="49">
        <f>F57+F62</f>
        <v>177282000</v>
      </c>
      <c r="G63" s="49"/>
      <c r="H63" s="49">
        <f>H57+H62</f>
        <v>7200000</v>
      </c>
      <c r="I63" s="49"/>
      <c r="J63" s="52">
        <f>J57+J62</f>
        <v>11200000</v>
      </c>
      <c r="K63" s="64"/>
    </row>
    <row r="64" spans="1:11" ht="15">
      <c r="A64" s="46" t="s">
        <v>22</v>
      </c>
      <c r="B64" s="47" t="s">
        <v>26</v>
      </c>
      <c r="C64" s="48"/>
      <c r="D64" s="49"/>
      <c r="E64" s="49"/>
      <c r="F64" s="49">
        <f>F46+F63</f>
        <v>518178133</v>
      </c>
      <c r="G64" s="49"/>
      <c r="H64" s="49">
        <f>H46+H63</f>
        <v>89104925</v>
      </c>
      <c r="I64" s="49"/>
      <c r="J64" s="52">
        <f>J46+J63</f>
        <v>115693133</v>
      </c>
      <c r="K64" s="64"/>
    </row>
    <row r="65" spans="1:11" ht="15">
      <c r="A65" s="46" t="s">
        <v>23</v>
      </c>
      <c r="B65" s="47" t="s">
        <v>7</v>
      </c>
      <c r="C65" s="48"/>
      <c r="D65" s="49"/>
      <c r="E65" s="49"/>
      <c r="F65" s="49">
        <f>F64*0.1</f>
        <v>51817813.300000004</v>
      </c>
      <c r="G65" s="49"/>
      <c r="H65" s="49">
        <f>H64*0.1</f>
        <v>8910492.5</v>
      </c>
      <c r="I65" s="49"/>
      <c r="J65" s="52">
        <f>J64*0.1</f>
        <v>11569313.300000001</v>
      </c>
      <c r="K65" s="64"/>
    </row>
    <row r="66" spans="1:11" ht="15.75" thickBot="1">
      <c r="A66" s="56" t="s">
        <v>24</v>
      </c>
      <c r="B66" s="57" t="s">
        <v>27</v>
      </c>
      <c r="C66" s="58"/>
      <c r="D66" s="59"/>
      <c r="E66" s="59"/>
      <c r="F66" s="59">
        <f>F64+F65</f>
        <v>569995946.29999995</v>
      </c>
      <c r="G66" s="59"/>
      <c r="H66" s="59">
        <f>H64+H65</f>
        <v>98015417.5</v>
      </c>
      <c r="I66" s="59"/>
      <c r="J66" s="60">
        <f>J64+J65</f>
        <v>127262446.3</v>
      </c>
      <c r="K66" s="15"/>
    </row>
    <row r="67" spans="1:11" ht="9.75" customHeight="1">
      <c r="A67" s="9"/>
      <c r="B67" s="10"/>
      <c r="C67" s="9"/>
      <c r="D67" s="18"/>
      <c r="E67" s="18"/>
      <c r="F67" s="18"/>
      <c r="G67" s="12"/>
      <c r="H67" s="11"/>
      <c r="I67" s="12"/>
      <c r="J67" s="11"/>
      <c r="K67" s="15"/>
    </row>
    <row r="68" spans="1:11" ht="15">
      <c r="B68" s="3" t="s">
        <v>4</v>
      </c>
    </row>
    <row r="69" spans="1:11" ht="6.75" customHeight="1">
      <c r="B69" s="3"/>
    </row>
    <row r="70" spans="1:11">
      <c r="B70" s="2" t="s">
        <v>42</v>
      </c>
      <c r="I70" s="6" t="s">
        <v>43</v>
      </c>
    </row>
    <row r="71" spans="1:11" ht="6" customHeight="1">
      <c r="I71" s="6"/>
    </row>
    <row r="72" spans="1:11">
      <c r="B72" s="2" t="s">
        <v>65</v>
      </c>
      <c r="I72" s="6" t="s">
        <v>103</v>
      </c>
    </row>
    <row r="73" spans="1:11" ht="7.5" customHeight="1">
      <c r="I73" s="6"/>
    </row>
    <row r="74" spans="1:11" ht="15" customHeight="1">
      <c r="B74" s="65" t="s">
        <v>44</v>
      </c>
      <c r="C74" s="65"/>
      <c r="I74" s="6" t="s">
        <v>66</v>
      </c>
    </row>
    <row r="75" spans="1:11" ht="6" customHeight="1">
      <c r="B75" s="8"/>
      <c r="C75" s="8"/>
      <c r="I75" s="6"/>
    </row>
    <row r="76" spans="1:11" ht="15">
      <c r="B76" s="3" t="s">
        <v>1</v>
      </c>
      <c r="I76" s="6"/>
    </row>
    <row r="77" spans="1:11" ht="6.75" customHeight="1">
      <c r="B77" s="3"/>
      <c r="I77" s="6"/>
    </row>
    <row r="78" spans="1:11">
      <c r="B78" s="2" t="s">
        <v>51</v>
      </c>
      <c r="I78" s="6" t="s">
        <v>67</v>
      </c>
    </row>
    <row r="79" spans="1:11" ht="6.75" customHeight="1">
      <c r="I79" s="6"/>
    </row>
    <row r="80" spans="1:11" ht="15">
      <c r="B80" s="3" t="s">
        <v>2</v>
      </c>
      <c r="I80" s="6"/>
    </row>
    <row r="81" spans="2:9" ht="5.25" customHeight="1">
      <c r="B81" s="3"/>
      <c r="I81" s="6"/>
    </row>
    <row r="82" spans="2:9">
      <c r="B82" s="2" t="s">
        <v>52</v>
      </c>
      <c r="I82" s="6" t="s">
        <v>45</v>
      </c>
    </row>
    <row r="83" spans="2:9" ht="6.75" customHeight="1">
      <c r="I83" s="6"/>
    </row>
    <row r="84" spans="2:9">
      <c r="B84" s="2" t="s">
        <v>105</v>
      </c>
      <c r="I84" s="6" t="s">
        <v>104</v>
      </c>
    </row>
  </sheetData>
  <mergeCells count="15">
    <mergeCell ref="B74:C74"/>
    <mergeCell ref="A5:J5"/>
    <mergeCell ref="A1:J1"/>
    <mergeCell ref="A2:J2"/>
    <mergeCell ref="A3:J3"/>
    <mergeCell ref="A11:J11"/>
    <mergeCell ref="I12:J12"/>
    <mergeCell ref="A9:J9"/>
    <mergeCell ref="A12:A13"/>
    <mergeCell ref="B12:B13"/>
    <mergeCell ref="C12:C13"/>
    <mergeCell ref="D12:D13"/>
    <mergeCell ref="G12:H12"/>
    <mergeCell ref="B7:J7"/>
    <mergeCell ref="E12:F12"/>
  </mergeCells>
  <printOptions horizontalCentered="1"/>
  <pageMargins left="0.78740157480314998" right="0.78740157480314998" top="1.1811023622047201" bottom="0.34055118099999998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Peree</cp:lastModifiedBy>
  <cp:lastPrinted>2023-06-22T05:00:29Z</cp:lastPrinted>
  <dcterms:created xsi:type="dcterms:W3CDTF">2014-01-15T06:30:10Z</dcterms:created>
  <dcterms:modified xsi:type="dcterms:W3CDTF">2025-08-28T06:50:02Z</dcterms:modified>
</cp:coreProperties>
</file>