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Басис ХХК\2025 он\гүйцэтгэл\"/>
    </mc:Choice>
  </mc:AlternateContent>
  <xr:revisionPtr revIDLastSave="0" documentId="13_ncr:1_{8128EF11-2087-4A9C-8671-9811589B8EDC}" xr6:coauthVersionLast="45" xr6:coauthVersionMax="45" xr10:uidLastSave="{00000000-0000-0000-0000-000000000000}"/>
  <bookViews>
    <workbookView xWindow="-28920" yWindow="1035" windowWidth="29040" windowHeight="15720" tabRatio="992" activeTab="8" xr2:uid="{00000000-000D-0000-FFFF-FFFF00000000}"/>
  </bookViews>
  <sheets>
    <sheet name="2025.01" sheetId="59" r:id="rId1"/>
    <sheet name="2025.02" sheetId="60" r:id="rId2"/>
    <sheet name="2025.03" sheetId="61" r:id="rId3"/>
    <sheet name="2025.04" sheetId="62" r:id="rId4"/>
    <sheet name="2025.05" sheetId="63" r:id="rId5"/>
    <sheet name="2025.06" sheetId="64" r:id="rId6"/>
    <sheet name="2025.07" sheetId="65" r:id="rId7"/>
    <sheet name="2025.08" sheetId="66" r:id="rId8"/>
    <sheet name="2025.09" sheetId="67" r:id="rId9"/>
  </sheets>
  <calcPr calcId="191029"/>
</workbook>
</file>

<file path=xl/calcChain.xml><?xml version="1.0" encoding="utf-8"?>
<calcChain xmlns="http://schemas.openxmlformats.org/spreadsheetml/2006/main">
  <c r="I22" i="67" l="1"/>
  <c r="I23" i="67" s="1"/>
  <c r="G22" i="67"/>
  <c r="G23" i="67" s="1"/>
  <c r="I18" i="67"/>
  <c r="I20" i="67" s="1"/>
  <c r="G18" i="67"/>
  <c r="G20" i="67" s="1"/>
  <c r="I16" i="67"/>
  <c r="I17" i="67" s="1"/>
  <c r="G16" i="67"/>
  <c r="G17" i="67" s="1"/>
  <c r="I21" i="67" l="1"/>
  <c r="G21" i="67"/>
  <c r="G24" i="67" s="1"/>
  <c r="I24" i="67"/>
  <c r="G25" i="67"/>
  <c r="G26" i="67" s="1"/>
  <c r="I25" i="67"/>
  <c r="I26" i="67" s="1"/>
  <c r="H19" i="66" l="1"/>
  <c r="I19" i="66" s="1"/>
  <c r="I21" i="66" s="1"/>
  <c r="I22" i="66" s="1"/>
  <c r="I23" i="66"/>
  <c r="I24" i="66" s="1"/>
  <c r="G23" i="66"/>
  <c r="G24" i="66" s="1"/>
  <c r="G19" i="66"/>
  <c r="G21" i="66" s="1"/>
  <c r="G22" i="66" s="1"/>
  <c r="I18" i="66"/>
  <c r="I17" i="66"/>
  <c r="G17" i="66"/>
  <c r="G18" i="66" s="1"/>
  <c r="I25" i="66" l="1"/>
  <c r="I26" i="66" s="1"/>
  <c r="G25" i="66"/>
  <c r="K23" i="65"/>
  <c r="I27" i="66" l="1"/>
  <c r="G26" i="66"/>
  <c r="G27" i="66" s="1"/>
  <c r="G24" i="65"/>
  <c r="I23" i="65"/>
  <c r="I24" i="65" s="1"/>
  <c r="G23" i="65"/>
  <c r="I19" i="65"/>
  <c r="I21" i="65" s="1"/>
  <c r="I22" i="65" s="1"/>
  <c r="G19" i="65"/>
  <c r="G21" i="65" s="1"/>
  <c r="I17" i="65"/>
  <c r="I18" i="65" s="1"/>
  <c r="G17" i="65"/>
  <c r="G18" i="65" s="1"/>
  <c r="I25" i="65" l="1"/>
  <c r="I26" i="65" s="1"/>
  <c r="I27" i="65" s="1"/>
  <c r="G22" i="65"/>
  <c r="G25" i="65" s="1"/>
  <c r="I23" i="64"/>
  <c r="G21" i="64"/>
  <c r="I24" i="64"/>
  <c r="G23" i="64"/>
  <c r="I19" i="64"/>
  <c r="G19" i="64"/>
  <c r="I17" i="64"/>
  <c r="I18" i="64" s="1"/>
  <c r="G17" i="64"/>
  <c r="G18" i="64" s="1"/>
  <c r="K21" i="65" l="1"/>
  <c r="K22" i="65"/>
  <c r="K24" i="65" s="1"/>
  <c r="K25" i="65" s="1"/>
  <c r="K26" i="65" s="1"/>
  <c r="G26" i="65"/>
  <c r="G27" i="65" s="1"/>
  <c r="I21" i="64"/>
  <c r="I22" i="64" s="1"/>
  <c r="I25" i="64" s="1"/>
  <c r="G22" i="64"/>
  <c r="G24" i="64"/>
  <c r="K35" i="63"/>
  <c r="K33" i="63"/>
  <c r="K31" i="63"/>
  <c r="K30" i="63"/>
  <c r="K34" i="63"/>
  <c r="K32" i="63"/>
  <c r="G25" i="64" l="1"/>
  <c r="I26" i="64"/>
  <c r="I27" i="64"/>
  <c r="I22" i="63"/>
  <c r="G22" i="63"/>
  <c r="I18" i="63"/>
  <c r="G18" i="63"/>
  <c r="I17" i="63"/>
  <c r="H17" i="63"/>
  <c r="G17" i="63"/>
  <c r="I20" i="63"/>
  <c r="I23" i="63"/>
  <c r="I24" i="63" s="1"/>
  <c r="G23" i="63"/>
  <c r="G24" i="63" s="1"/>
  <c r="I19" i="63"/>
  <c r="I21" i="63" s="1"/>
  <c r="G19" i="63"/>
  <c r="G21" i="63" s="1"/>
  <c r="G26" i="64" l="1"/>
  <c r="G27" i="64" s="1"/>
  <c r="I25" i="63"/>
  <c r="I26" i="63" s="1"/>
  <c r="I27" i="63" s="1"/>
  <c r="G25" i="63"/>
  <c r="G26" i="63" s="1"/>
  <c r="G27" i="63" s="1"/>
  <c r="J23" i="61"/>
  <c r="J22" i="61"/>
  <c r="J21" i="61"/>
  <c r="J20" i="61"/>
  <c r="J19" i="61"/>
  <c r="I21" i="62" l="1"/>
  <c r="H21" i="62"/>
  <c r="I20" i="62"/>
  <c r="G20" i="62"/>
  <c r="G21" i="62" s="1"/>
  <c r="H18" i="62"/>
  <c r="G18" i="62"/>
  <c r="G19" i="62" s="1"/>
  <c r="G22" i="62" s="1"/>
  <c r="I17" i="62"/>
  <c r="I18" i="62" s="1"/>
  <c r="I19" i="62" s="1"/>
  <c r="G17" i="62"/>
  <c r="I22" i="62" l="1"/>
  <c r="I23" i="62"/>
  <c r="I24" i="62" s="1"/>
  <c r="G23" i="62"/>
  <c r="G24" i="62" s="1"/>
  <c r="H21" i="61"/>
  <c r="I20" i="61"/>
  <c r="I21" i="61" s="1"/>
  <c r="G20" i="61"/>
  <c r="G21" i="61" s="1"/>
  <c r="H18" i="61"/>
  <c r="I17" i="61"/>
  <c r="I18" i="61" s="1"/>
  <c r="I19" i="61" s="1"/>
  <c r="G17" i="61"/>
  <c r="G18" i="61" s="1"/>
  <c r="G19" i="61" s="1"/>
  <c r="G22" i="61" s="1"/>
  <c r="I22" i="61" l="1"/>
  <c r="G23" i="61"/>
  <c r="G24" i="61" s="1"/>
  <c r="I23" i="61"/>
  <c r="I24" i="61" s="1"/>
  <c r="H23" i="60"/>
  <c r="F23" i="60"/>
  <c r="F22" i="60"/>
  <c r="G21" i="60" l="1"/>
  <c r="H20" i="60"/>
  <c r="H21" i="60" s="1"/>
  <c r="F20" i="60"/>
  <c r="F21" i="60" s="1"/>
  <c r="G18" i="60"/>
  <c r="H17" i="60"/>
  <c r="H18" i="60" s="1"/>
  <c r="H19" i="60" s="1"/>
  <c r="H22" i="60" s="1"/>
  <c r="F17" i="60"/>
  <c r="F18" i="60" s="1"/>
  <c r="H24" i="60" l="1"/>
  <c r="F19" i="60"/>
  <c r="I20" i="59"/>
  <c r="I21" i="59" s="1"/>
  <c r="I22" i="59" s="1"/>
  <c r="I19" i="59"/>
  <c r="G18" i="59" l="1"/>
  <c r="G20" i="59"/>
  <c r="H20" i="59" s="1"/>
  <c r="G21" i="59"/>
  <c r="G17" i="59"/>
  <c r="H17" i="59" s="1"/>
  <c r="H18" i="59" s="1"/>
  <c r="H19" i="59" s="1"/>
  <c r="F17" i="59"/>
  <c r="F18" i="59" s="1"/>
  <c r="F19" i="59" s="1"/>
  <c r="F20" i="59"/>
  <c r="F24" i="60" l="1"/>
  <c r="F21" i="59"/>
  <c r="H21" i="59"/>
  <c r="H22" i="59" s="1"/>
  <c r="H24" i="59" s="1"/>
  <c r="F22" i="59" l="1"/>
  <c r="F24" i="59" s="1"/>
  <c r="F25" i="59" s="1"/>
  <c r="F26" i="59" s="1"/>
  <c r="H25" i="59"/>
  <c r="H26" i="59" s="1"/>
</calcChain>
</file>

<file path=xl/sharedStrings.xml><?xml version="1.0" encoding="utf-8"?>
<sst xmlns="http://schemas.openxmlformats.org/spreadsheetml/2006/main" count="469" uniqueCount="67">
  <si>
    <t>Дүн</t>
  </si>
  <si>
    <t>Ажлын нэр, төрөл</t>
  </si>
  <si>
    <t>Тоо</t>
  </si>
  <si>
    <t>НӨАТ-10 %</t>
  </si>
  <si>
    <t>VI</t>
  </si>
  <si>
    <t>НИЙТ АЖЛЫН ДҮН /XIII+XIV/</t>
  </si>
  <si>
    <t>Хэмжих нэгж</t>
  </si>
  <si>
    <t>Нэгжийн өртөг</t>
  </si>
  <si>
    <t>Тайлант сарын гүйцэтгэл</t>
  </si>
  <si>
    <t>Оны эхнээс гарсан гүйцэтгэл</t>
  </si>
  <si>
    <t>Д/Д</t>
  </si>
  <si>
    <t>АЖЛЫН ГҮЙЦЭТГЭЛИЙН АКТ</t>
  </si>
  <si>
    <t xml:space="preserve">"Улсын төсвийн хөрөнгөөр гүйцэтгэх геологийн судалгааны </t>
  </si>
  <si>
    <t>ажлыг санхүүжүүлэх, гүйцэтгэх, үр дүнг тооцох журам"-ын</t>
  </si>
  <si>
    <t>4 дүгээр хавсралт</t>
  </si>
  <si>
    <t>УЛСЫН ТӨСВИЙН ХӨРӨНГӨӨР ХЭРЭГЖҮҮЛЖ БАЙГАА "ҮҮРЭГ НУУР-50 "ТӨСЛИЙН</t>
  </si>
  <si>
    <t>БАСИС ХХК</t>
  </si>
  <si>
    <t>Төсвийн дүн: 1,132,976,436 /төгрөгөөр/</t>
  </si>
  <si>
    <t>х.ө</t>
  </si>
  <si>
    <t>III</t>
  </si>
  <si>
    <t>IV</t>
  </si>
  <si>
    <t>V</t>
  </si>
  <si>
    <t>VII</t>
  </si>
  <si>
    <t>Суурин боловсруулалт</t>
  </si>
  <si>
    <t>Оффис түрээс</t>
  </si>
  <si>
    <t>сар</t>
  </si>
  <si>
    <t>ДҮН</t>
  </si>
  <si>
    <t>магадлашгүй ажил</t>
  </si>
  <si>
    <t xml:space="preserve">ӨӨРИЙН ХҮЧНИЙ АЖЛЫН ДҮН </t>
  </si>
  <si>
    <t>ГАДНЫ БАЙГУУЛЛАГЫН ДҮН</t>
  </si>
  <si>
    <t xml:space="preserve">НИЙТ АЖЛЫН ЦЭВЭР ДҮН </t>
  </si>
  <si>
    <t>Гүйцэтгэгч:</t>
  </si>
  <si>
    <t>Захирал</t>
  </si>
  <si>
    <t>Д.Отгонбаатар</t>
  </si>
  <si>
    <t>С.Ариунсанаа</t>
  </si>
  <si>
    <t>Эдийн засагч</t>
  </si>
  <si>
    <t>Танилцсан:</t>
  </si>
  <si>
    <t>Үндэсний геологийн албаны  дарга</t>
  </si>
  <si>
    <t>/Б.Мөнхтөр/</t>
  </si>
  <si>
    <t>Хянасан:</t>
  </si>
  <si>
    <t>Үндэсний геологийн албаны ГСХ-ийн мэргэжилтэн</t>
  </si>
  <si>
    <t>Үндэсний геологийн албаны УТСГ хариуцсан мэргэжилтэн</t>
  </si>
  <si>
    <t>/Х.Ганхуяг /</t>
  </si>
  <si>
    <t>/Т.Цэрэндулам/</t>
  </si>
  <si>
    <t>Төслийн ахлагч</t>
  </si>
  <si>
    <t>Г.Мөнхзул</t>
  </si>
  <si>
    <t>I</t>
  </si>
  <si>
    <t>II</t>
  </si>
  <si>
    <t>2025 оны 01 дүгээр сарын 1-нээс 01 дүгээр сарын 31-ний өдөр хүртэл</t>
  </si>
  <si>
    <t>2025 оны 02 дугаар сарын 1-нээс 02 дугаар сарын 28-ний өдөр хүртэл</t>
  </si>
  <si>
    <t>6 дугаар хавсралт</t>
  </si>
  <si>
    <t>Үндэсний геологийн албаны ГСХ-ийн дарга</t>
  </si>
  <si>
    <t>АЖЛЫН ГҮЙЦЭТГЭЛ</t>
  </si>
  <si>
    <t>Гэрээний дүн: 1,132,976,436 /төгрөгөөр/</t>
  </si>
  <si>
    <t>2025 оны 03 дугаар сарын 1-нээс 03 дугаар сарын 31-ний өдөр хүртэл</t>
  </si>
  <si>
    <t>/Н.Мөнхбилэг/</t>
  </si>
  <si>
    <t>2025 оны 04 дүгээр сарын 1-нээс 04 дүгээр  сарын 30-ний өдөр хүртэл</t>
  </si>
  <si>
    <t>/Б.Ууганзаяа/</t>
  </si>
  <si>
    <t>2025 оны 05 дугаар сарын 1-нээс 05 дугаар  сарын 31-ний өдөр хүртэл</t>
  </si>
  <si>
    <t>Тайлангийн зураг санд оруулах, хэвлэх</t>
  </si>
  <si>
    <t>Төсөл, төсөв зохиолт</t>
  </si>
  <si>
    <t>БЭЛТГЭЛ АЖЛЫН ДҮН</t>
  </si>
  <si>
    <t>2025 оны 06 дугаар сарын 1-нээс 06 дугаар  сарын 30-ний өдөр хүртэл</t>
  </si>
  <si>
    <t>2025 оны 07 дугаар сарын 1-нээс 07 дугаар  сарын 31-ний өдөр хүртэл</t>
  </si>
  <si>
    <t>2025 оны 08 дугаар сарын 1-нээс 08 дугаар  сарын 31-ний өдөр хүртэл</t>
  </si>
  <si>
    <t>2025 оны 09 дугаар сарын 1-нээс 09 дугаар  сарын 30-ний өдөр хүртэл</t>
  </si>
  <si>
    <t>Үндэсний геологийн албаны дарга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</si>
</sst>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* #,##0.00_р_._-;\-* #,##0.00_р_._-;_-* &quot;-&quot;??_р_._-;_-@_-"/>
    <numFmt numFmtId="166" formatCode="_(* #,##0.0_);_(* \(#,##0.0\);_(* &quot;-&quot;??_);_(@_)"/>
    <numFmt numFmtId="167" formatCode="_-* #,##0.0_-;\-* #,##0.0_-;_-* &quot;-&quot;?_-;_-@_-"/>
  </numFmts>
  <fonts count="13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Times New Roman MTT"/>
      <family val="2"/>
    </font>
    <font>
      <sz val="10"/>
      <color indexed="8"/>
      <name val="Times New Roman MTT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  <charset val="204"/>
    </font>
    <font>
      <sz val="11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43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113">
    <xf numFmtId="0" fontId="0" fillId="0" borderId="0" xfId="0"/>
    <xf numFmtId="0" fontId="6" fillId="2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/>
    <xf numFmtId="0" fontId="6" fillId="0" borderId="0" xfId="0" applyFont="1"/>
    <xf numFmtId="3" fontId="10" fillId="2" borderId="3" xfId="0" applyNumberFormat="1" applyFont="1" applyFill="1" applyBorder="1" applyAlignment="1">
      <alignment horizontal="right" vertical="center"/>
    </xf>
    <xf numFmtId="0" fontId="10" fillId="2" borderId="3" xfId="0" applyFont="1" applyFill="1" applyBorder="1" applyAlignment="1">
      <alignment vertical="center"/>
    </xf>
    <xf numFmtId="0" fontId="0" fillId="0" borderId="0" xfId="0" applyFont="1"/>
    <xf numFmtId="0" fontId="7" fillId="0" borderId="3" xfId="0" applyFont="1" applyBorder="1" applyAlignment="1">
      <alignment vertical="center"/>
    </xf>
    <xf numFmtId="3" fontId="7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6" fontId="7" fillId="0" borderId="3" xfId="7" applyNumberFormat="1" applyFont="1" applyBorder="1" applyAlignment="1">
      <alignment horizontal="right" vertical="center"/>
    </xf>
    <xf numFmtId="166" fontId="8" fillId="2" borderId="3" xfId="7" applyNumberFormat="1" applyFont="1" applyFill="1" applyBorder="1" applyAlignment="1">
      <alignment horizontal="right" vertical="center"/>
    </xf>
    <xf numFmtId="166" fontId="11" fillId="0" borderId="3" xfId="7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164" fontId="0" fillId="0" borderId="0" xfId="7" applyFont="1"/>
    <xf numFmtId="43" fontId="0" fillId="0" borderId="0" xfId="0" applyNumberFormat="1" applyFont="1"/>
    <xf numFmtId="3" fontId="0" fillId="0" borderId="0" xfId="0" applyNumberFormat="1" applyFont="1"/>
    <xf numFmtId="3" fontId="7" fillId="0" borderId="3" xfId="0" applyNumberFormat="1" applyFont="1" applyFill="1" applyBorder="1" applyAlignment="1">
      <alignment horizontal="right" vertical="center"/>
    </xf>
    <xf numFmtId="164" fontId="0" fillId="0" borderId="0" xfId="7" applyFont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164" fontId="0" fillId="0" borderId="0" xfId="7" applyFont="1" applyAlignment="1"/>
    <xf numFmtId="164" fontId="0" fillId="0" borderId="0" xfId="7" applyFont="1" applyAlignment="1">
      <alignment horizontal="left"/>
    </xf>
    <xf numFmtId="43" fontId="0" fillId="0" borderId="0" xfId="0" applyNumberFormat="1" applyFont="1" applyFill="1"/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0" fillId="0" borderId="0" xfId="7" applyFont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4" fontId="0" fillId="0" borderId="0" xfId="7" applyFont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64" fontId="0" fillId="0" borderId="0" xfId="7" applyFont="1" applyAlignment="1">
      <alignment horizontal="left"/>
    </xf>
    <xf numFmtId="0" fontId="0" fillId="0" borderId="0" xfId="0" applyFont="1" applyAlignment="1">
      <alignment horizontal="righ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0" fillId="0" borderId="0" xfId="7" applyFont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67" fontId="0" fillId="0" borderId="0" xfId="0" applyNumberFormat="1" applyFont="1"/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0" fillId="0" borderId="0" xfId="7" applyFont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66" fontId="7" fillId="0" borderId="3" xfId="7" applyNumberFormat="1" applyFont="1" applyBorder="1" applyAlignment="1">
      <alignment horizontal="center" vertical="center" wrapText="1"/>
    </xf>
    <xf numFmtId="167" fontId="7" fillId="0" borderId="3" xfId="0" applyNumberFormat="1" applyFont="1" applyBorder="1" applyAlignment="1">
      <alignment horizontal="center" vertical="center"/>
    </xf>
    <xf numFmtId="167" fontId="8" fillId="0" borderId="3" xfId="0" applyNumberFormat="1" applyFont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0" fillId="0" borderId="0" xfId="7" applyFont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43" fontId="0" fillId="3" borderId="0" xfId="0" applyNumberFormat="1" applyFont="1" applyFill="1"/>
    <xf numFmtId="164" fontId="0" fillId="3" borderId="0" xfId="7" applyFont="1" applyFill="1"/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0" fillId="0" borderId="0" xfId="7" applyFont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0" fillId="0" borderId="0" xfId="7" applyFont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0" fillId="0" borderId="0" xfId="7" applyFont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64" fontId="0" fillId="0" borderId="0" xfId="7" applyFont="1" applyAlignment="1">
      <alignment horizontal="left"/>
    </xf>
    <xf numFmtId="0" fontId="0" fillId="0" borderId="0" xfId="0" applyFont="1" applyAlignment="1">
      <alignment horizontal="right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164" fontId="0" fillId="0" borderId="0" xfId="7" applyFont="1" applyAlignment="1">
      <alignment horizontal="center"/>
    </xf>
  </cellXfs>
  <cellStyles count="8">
    <cellStyle name="Comma" xfId="7" builtinId="3"/>
    <cellStyle name="Comma 2" xfId="1" xr:uid="{00000000-0005-0000-0000-000001000000}"/>
    <cellStyle name="Comma 2 2" xfId="5" xr:uid="{00000000-0005-0000-0000-000002000000}"/>
    <cellStyle name="Comma 3" xfId="4" xr:uid="{00000000-0005-0000-0000-000003000000}"/>
    <cellStyle name="Comma 4" xfId="6" xr:uid="{00000000-0005-0000-0000-000004000000}"/>
    <cellStyle name="Normal" xfId="0" builtinId="0"/>
    <cellStyle name="Normal 2" xfId="3" xr:uid="{00000000-0005-0000-0000-000006000000}"/>
    <cellStyle name="Normal 3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workbookViewId="0">
      <selection activeCell="I22" sqref="I22"/>
    </sheetView>
  </sheetViews>
  <sheetFormatPr defaultColWidth="9" defaultRowHeight="13.8"/>
  <cols>
    <col min="1" max="1" width="5.69921875" style="2" customWidth="1"/>
    <col min="2" max="2" width="41.59765625" style="7" customWidth="1"/>
    <col min="3" max="3" width="10.796875" style="7" customWidth="1"/>
    <col min="4" max="4" width="11" style="7" customWidth="1"/>
    <col min="5" max="5" width="10.3984375" style="7" customWidth="1"/>
    <col min="6" max="6" width="13.19921875" style="7" customWidth="1"/>
    <col min="7" max="7" width="9.8984375" style="7" customWidth="1"/>
    <col min="8" max="8" width="15.3984375" style="7" customWidth="1"/>
    <col min="9" max="9" width="14" style="7" customWidth="1"/>
    <col min="10" max="10" width="13.69921875" style="7" bestFit="1" customWidth="1"/>
    <col min="11" max="16384" width="9" style="7"/>
  </cols>
  <sheetData>
    <row r="1" spans="1:8">
      <c r="A1" s="98" t="s">
        <v>12</v>
      </c>
      <c r="B1" s="98"/>
      <c r="C1" s="98"/>
      <c r="D1" s="98"/>
      <c r="E1" s="98"/>
      <c r="F1" s="98"/>
      <c r="G1" s="98"/>
      <c r="H1" s="98"/>
    </row>
    <row r="2" spans="1:8">
      <c r="A2" s="98" t="s">
        <v>13</v>
      </c>
      <c r="B2" s="98"/>
      <c r="C2" s="98"/>
      <c r="D2" s="98"/>
      <c r="E2" s="98"/>
      <c r="F2" s="98"/>
      <c r="G2" s="98"/>
      <c r="H2" s="98"/>
    </row>
    <row r="3" spans="1:8">
      <c r="A3" s="98" t="s">
        <v>14</v>
      </c>
      <c r="B3" s="98"/>
      <c r="C3" s="98"/>
      <c r="D3" s="98"/>
      <c r="E3" s="98"/>
      <c r="F3" s="98"/>
      <c r="G3" s="98"/>
      <c r="H3" s="98"/>
    </row>
    <row r="6" spans="1:8">
      <c r="B6" s="103" t="s">
        <v>15</v>
      </c>
      <c r="C6" s="103"/>
      <c r="D6" s="103"/>
      <c r="E6" s="103"/>
      <c r="F6" s="103"/>
      <c r="G6" s="103"/>
      <c r="H6" s="103"/>
    </row>
    <row r="7" spans="1:8">
      <c r="B7" s="103" t="s">
        <v>11</v>
      </c>
      <c r="C7" s="103"/>
      <c r="D7" s="103"/>
      <c r="E7" s="103"/>
      <c r="F7" s="103"/>
      <c r="G7" s="103"/>
      <c r="H7" s="103"/>
    </row>
    <row r="8" spans="1:8">
      <c r="B8" s="20"/>
      <c r="C8" s="20"/>
      <c r="D8" s="20"/>
      <c r="F8" s="20" t="s">
        <v>16</v>
      </c>
    </row>
    <row r="9" spans="1:8">
      <c r="B9" s="20"/>
      <c r="C9" s="20"/>
      <c r="D9" s="20"/>
      <c r="E9" s="20"/>
      <c r="F9" s="20"/>
    </row>
    <row r="10" spans="1:8">
      <c r="A10" s="98" t="s">
        <v>48</v>
      </c>
      <c r="B10" s="98"/>
      <c r="C10" s="98"/>
      <c r="D10" s="98"/>
      <c r="E10" s="98"/>
      <c r="F10" s="98"/>
      <c r="G10" s="98"/>
      <c r="H10" s="98"/>
    </row>
    <row r="11" spans="1:8">
      <c r="A11" s="17"/>
      <c r="B11" s="17"/>
      <c r="C11" s="17"/>
      <c r="D11" s="17"/>
      <c r="E11" s="17"/>
      <c r="F11" s="17"/>
      <c r="G11" s="17"/>
      <c r="H11" s="17"/>
    </row>
    <row r="12" spans="1:8">
      <c r="A12" s="98" t="s">
        <v>17</v>
      </c>
      <c r="B12" s="98"/>
      <c r="C12" s="98"/>
      <c r="D12" s="98"/>
      <c r="E12" s="98"/>
      <c r="F12" s="98"/>
      <c r="G12" s="98"/>
      <c r="H12" s="98"/>
    </row>
    <row r="14" spans="1:8">
      <c r="A14" s="99" t="s">
        <v>10</v>
      </c>
      <c r="B14" s="99" t="s">
        <v>1</v>
      </c>
      <c r="C14" s="100" t="s">
        <v>6</v>
      </c>
      <c r="D14" s="100" t="s">
        <v>7</v>
      </c>
      <c r="E14" s="102" t="s">
        <v>8</v>
      </c>
      <c r="F14" s="102"/>
      <c r="G14" s="102" t="s">
        <v>9</v>
      </c>
      <c r="H14" s="102"/>
    </row>
    <row r="15" spans="1:8">
      <c r="A15" s="99"/>
      <c r="B15" s="99"/>
      <c r="C15" s="101"/>
      <c r="D15" s="101"/>
      <c r="E15" s="19" t="s">
        <v>2</v>
      </c>
      <c r="F15" s="19" t="s">
        <v>0</v>
      </c>
      <c r="G15" s="19" t="s">
        <v>2</v>
      </c>
      <c r="H15" s="19" t="s">
        <v>0</v>
      </c>
    </row>
    <row r="16" spans="1:8">
      <c r="A16" s="19">
        <v>0</v>
      </c>
      <c r="B16" s="19">
        <v>1</v>
      </c>
      <c r="C16" s="18">
        <v>2</v>
      </c>
      <c r="D16" s="18">
        <v>3</v>
      </c>
      <c r="E16" s="19">
        <v>4</v>
      </c>
      <c r="F16" s="19">
        <v>5</v>
      </c>
      <c r="G16" s="19">
        <v>6</v>
      </c>
      <c r="H16" s="19">
        <v>7</v>
      </c>
    </row>
    <row r="17" spans="1:10">
      <c r="A17" s="19"/>
      <c r="B17" s="8" t="s">
        <v>23</v>
      </c>
      <c r="C17" s="19" t="s">
        <v>18</v>
      </c>
      <c r="D17" s="21">
        <v>65500</v>
      </c>
      <c r="E17" s="10">
        <v>126</v>
      </c>
      <c r="F17" s="9">
        <f t="shared" ref="F17" si="0">E17*D17</f>
        <v>8253000</v>
      </c>
      <c r="G17" s="10">
        <f>+E17</f>
        <v>126</v>
      </c>
      <c r="H17" s="9">
        <f t="shared" ref="H17" si="1">G17*D17</f>
        <v>8253000</v>
      </c>
    </row>
    <row r="18" spans="1:10">
      <c r="A18" s="11" t="s">
        <v>46</v>
      </c>
      <c r="B18" s="12" t="s">
        <v>0</v>
      </c>
      <c r="C18" s="1"/>
      <c r="D18" s="22"/>
      <c r="E18" s="14"/>
      <c r="F18" s="13">
        <f>SUM(F17:F17)</f>
        <v>8253000</v>
      </c>
      <c r="G18" s="10">
        <f t="shared" ref="G18:G21" si="2">+E18</f>
        <v>0</v>
      </c>
      <c r="H18" s="13">
        <f>SUM(H17:H17)</f>
        <v>8253000</v>
      </c>
    </row>
    <row r="19" spans="1:10">
      <c r="A19" s="11" t="s">
        <v>47</v>
      </c>
      <c r="B19" s="12" t="s">
        <v>28</v>
      </c>
      <c r="C19" s="11"/>
      <c r="D19" s="22"/>
      <c r="E19" s="14"/>
      <c r="F19" s="13">
        <f>+F18</f>
        <v>8253000</v>
      </c>
      <c r="G19" s="13"/>
      <c r="H19" s="13">
        <f t="shared" ref="H19" si="3">+H18</f>
        <v>8253000</v>
      </c>
      <c r="I19" s="26">
        <f>+F19*2%</f>
        <v>165060</v>
      </c>
      <c r="J19" s="27"/>
    </row>
    <row r="20" spans="1:10">
      <c r="A20" s="11"/>
      <c r="B20" s="15" t="s">
        <v>24</v>
      </c>
      <c r="C20" s="16" t="s">
        <v>25</v>
      </c>
      <c r="D20" s="23">
        <v>650000</v>
      </c>
      <c r="E20" s="31">
        <v>1</v>
      </c>
      <c r="F20" s="29">
        <f t="shared" ref="F20" si="4">+E20*D20</f>
        <v>650000</v>
      </c>
      <c r="G20" s="31">
        <f t="shared" si="2"/>
        <v>1</v>
      </c>
      <c r="H20" s="29">
        <f t="shared" ref="H20" si="5">+G20*D20</f>
        <v>650000</v>
      </c>
      <c r="I20" s="27">
        <f>+F18-I19+F21</f>
        <v>8737940</v>
      </c>
      <c r="J20" s="28"/>
    </row>
    <row r="21" spans="1:10">
      <c r="A21" s="11" t="s">
        <v>19</v>
      </c>
      <c r="B21" s="12" t="s">
        <v>26</v>
      </c>
      <c r="C21" s="11"/>
      <c r="D21" s="13"/>
      <c r="E21" s="14"/>
      <c r="F21" s="13">
        <f>SUM(F20:F20)</f>
        <v>650000</v>
      </c>
      <c r="G21" s="10">
        <f t="shared" si="2"/>
        <v>0</v>
      </c>
      <c r="H21" s="13">
        <f>SUM(H20:H20)</f>
        <v>650000</v>
      </c>
      <c r="I21" s="28">
        <f>+I20*0.1</f>
        <v>873794</v>
      </c>
    </row>
    <row r="22" spans="1:10">
      <c r="A22" s="11" t="s">
        <v>20</v>
      </c>
      <c r="B22" s="12" t="s">
        <v>29</v>
      </c>
      <c r="C22" s="11"/>
      <c r="D22" s="13"/>
      <c r="E22" s="14"/>
      <c r="F22" s="13">
        <f>+F21</f>
        <v>650000</v>
      </c>
      <c r="G22" s="13"/>
      <c r="H22" s="13">
        <f t="shared" ref="H22" si="6">+H21</f>
        <v>650000</v>
      </c>
      <c r="I22" s="77">
        <f>+I21+I20</f>
        <v>9611734</v>
      </c>
      <c r="J22" s="28"/>
    </row>
    <row r="23" spans="1:10">
      <c r="A23" s="11"/>
      <c r="B23" s="6" t="s">
        <v>27</v>
      </c>
      <c r="C23" s="11"/>
      <c r="D23" s="13"/>
      <c r="E23" s="14"/>
      <c r="F23" s="5">
        <v>0</v>
      </c>
      <c r="G23" s="5"/>
      <c r="H23" s="5">
        <v>0</v>
      </c>
    </row>
    <row r="24" spans="1:10">
      <c r="A24" s="11" t="s">
        <v>21</v>
      </c>
      <c r="B24" s="12" t="s">
        <v>30</v>
      </c>
      <c r="C24" s="11"/>
      <c r="D24" s="13"/>
      <c r="E24" s="14"/>
      <c r="F24" s="13">
        <f>F19+F22</f>
        <v>8903000</v>
      </c>
      <c r="G24" s="13"/>
      <c r="H24" s="13">
        <f>H19+H22</f>
        <v>8903000</v>
      </c>
      <c r="I24" s="27"/>
    </row>
    <row r="25" spans="1:10">
      <c r="A25" s="11" t="s">
        <v>4</v>
      </c>
      <c r="B25" s="12" t="s">
        <v>3</v>
      </c>
      <c r="C25" s="11"/>
      <c r="D25" s="13"/>
      <c r="E25" s="14"/>
      <c r="F25" s="13">
        <f t="shared" ref="F25" si="7">+F23*0.1+F24*0.1</f>
        <v>890300</v>
      </c>
      <c r="G25" s="13"/>
      <c r="H25" s="13">
        <f>+H23*0.1+H24*0.1</f>
        <v>890300</v>
      </c>
      <c r="I25" s="26"/>
    </row>
    <row r="26" spans="1:10">
      <c r="A26" s="11" t="s">
        <v>22</v>
      </c>
      <c r="B26" s="12" t="s">
        <v>5</v>
      </c>
      <c r="C26" s="11"/>
      <c r="D26" s="13"/>
      <c r="E26" s="14"/>
      <c r="F26" s="13">
        <f>SUM(F23:F25)</f>
        <v>9793300</v>
      </c>
      <c r="G26" s="13"/>
      <c r="H26" s="13">
        <f t="shared" ref="H26" si="8">SUM(H23:H25)</f>
        <v>9793300</v>
      </c>
      <c r="I26" s="34"/>
    </row>
    <row r="27" spans="1:10">
      <c r="B27" s="4"/>
    </row>
    <row r="28" spans="1:10">
      <c r="B28" s="4" t="s">
        <v>31</v>
      </c>
      <c r="C28" s="3"/>
      <c r="D28" s="3"/>
      <c r="E28" s="26"/>
      <c r="F28" s="97"/>
      <c r="G28" s="97"/>
    </row>
    <row r="29" spans="1:10">
      <c r="B29" s="24" t="s">
        <v>32</v>
      </c>
      <c r="C29" s="3"/>
      <c r="D29" s="3"/>
      <c r="E29" s="33" t="s">
        <v>33</v>
      </c>
      <c r="F29" s="32"/>
      <c r="G29" s="30"/>
    </row>
    <row r="30" spans="1:10">
      <c r="B30" s="24"/>
      <c r="C30" s="3"/>
      <c r="D30" s="3"/>
      <c r="E30" s="26"/>
      <c r="F30" s="33"/>
      <c r="G30" s="30"/>
    </row>
    <row r="31" spans="1:10">
      <c r="B31" s="24" t="s">
        <v>44</v>
      </c>
      <c r="C31" s="3"/>
      <c r="D31" s="3"/>
      <c r="E31" s="33" t="s">
        <v>45</v>
      </c>
      <c r="F31" s="32"/>
      <c r="G31" s="30"/>
    </row>
    <row r="32" spans="1:10">
      <c r="B32" s="24"/>
      <c r="C32" s="3"/>
      <c r="D32" s="3"/>
      <c r="E32" s="33"/>
      <c r="F32" s="33"/>
      <c r="G32" s="30"/>
    </row>
    <row r="33" spans="2:7">
      <c r="B33" s="25" t="s">
        <v>35</v>
      </c>
      <c r="C33" s="3"/>
      <c r="D33" s="3"/>
      <c r="E33" s="33" t="s">
        <v>34</v>
      </c>
      <c r="F33" s="33"/>
      <c r="G33" s="30"/>
    </row>
    <row r="34" spans="2:7">
      <c r="B34" s="4" t="s">
        <v>36</v>
      </c>
      <c r="C34" s="3"/>
      <c r="D34" s="3"/>
      <c r="E34" s="26"/>
      <c r="F34" s="33"/>
      <c r="G34" s="30"/>
    </row>
    <row r="35" spans="2:7">
      <c r="B35" s="3"/>
      <c r="C35" s="3"/>
      <c r="D35" s="3"/>
      <c r="E35" s="26"/>
      <c r="F35" s="26"/>
      <c r="G35" s="30"/>
    </row>
    <row r="36" spans="2:7">
      <c r="B36" s="3" t="s">
        <v>37</v>
      </c>
      <c r="C36" s="3"/>
      <c r="D36" s="3"/>
      <c r="E36" s="33" t="s">
        <v>38</v>
      </c>
      <c r="F36" s="26"/>
      <c r="G36" s="30"/>
    </row>
    <row r="37" spans="2:7">
      <c r="B37" s="3"/>
      <c r="C37" s="3"/>
      <c r="D37" s="3"/>
      <c r="E37" s="26"/>
      <c r="F37" s="26"/>
      <c r="G37" s="30"/>
    </row>
    <row r="38" spans="2:7">
      <c r="B38" s="4" t="s">
        <v>39</v>
      </c>
      <c r="C38" s="3"/>
      <c r="D38" s="3"/>
      <c r="E38" s="26"/>
      <c r="F38" s="26"/>
      <c r="G38" s="30"/>
    </row>
    <row r="39" spans="2:7">
      <c r="B39" s="3" t="s">
        <v>40</v>
      </c>
      <c r="C39" s="3"/>
      <c r="D39" s="3"/>
      <c r="E39" s="33" t="s">
        <v>42</v>
      </c>
      <c r="F39" s="26"/>
      <c r="G39" s="30"/>
    </row>
    <row r="40" spans="2:7">
      <c r="B40" s="3"/>
      <c r="C40" s="3"/>
      <c r="D40" s="3"/>
      <c r="E40" s="33"/>
      <c r="F40" s="26"/>
      <c r="G40" s="30"/>
    </row>
    <row r="41" spans="2:7">
      <c r="B41" s="3" t="s">
        <v>41</v>
      </c>
      <c r="C41" s="3"/>
      <c r="D41" s="3"/>
      <c r="E41" s="26" t="s">
        <v>43</v>
      </c>
      <c r="F41" s="26"/>
      <c r="G41" s="30"/>
    </row>
    <row r="42" spans="2:7">
      <c r="B42" s="3"/>
      <c r="C42" s="3"/>
      <c r="D42" s="3"/>
      <c r="E42" s="26"/>
      <c r="F42" s="26"/>
      <c r="G42" s="30"/>
    </row>
  </sheetData>
  <mergeCells count="14">
    <mergeCell ref="A10:H10"/>
    <mergeCell ref="A1:H1"/>
    <mergeCell ref="A2:H2"/>
    <mergeCell ref="A3:H3"/>
    <mergeCell ref="B6:H6"/>
    <mergeCell ref="B7:H7"/>
    <mergeCell ref="F28:G28"/>
    <mergeCell ref="A12:H12"/>
    <mergeCell ref="A14:A15"/>
    <mergeCell ref="B14:B15"/>
    <mergeCell ref="C14:C15"/>
    <mergeCell ref="D14:D15"/>
    <mergeCell ref="E14:F14"/>
    <mergeCell ref="G14:H14"/>
  </mergeCells>
  <pageMargins left="1.299212598425197" right="0.51181102362204722" top="0.55118110236220474" bottom="0.35433070866141736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95709-7536-4B92-8405-870B9B86AFDF}">
  <dimension ref="A1:J40"/>
  <sheetViews>
    <sheetView workbookViewId="0">
      <selection activeCell="G32" sqref="G32"/>
    </sheetView>
  </sheetViews>
  <sheetFormatPr defaultColWidth="9" defaultRowHeight="13.8"/>
  <cols>
    <col min="1" max="1" width="5.69921875" style="2" customWidth="1"/>
    <col min="2" max="2" width="39.5" style="7" customWidth="1"/>
    <col min="3" max="3" width="9.09765625" style="7" customWidth="1"/>
    <col min="4" max="4" width="11.59765625" style="7" customWidth="1"/>
    <col min="5" max="5" width="10.3984375" style="7" customWidth="1"/>
    <col min="6" max="6" width="13.8984375" style="7" customWidth="1"/>
    <col min="7" max="7" width="10.69921875" style="7" customWidth="1"/>
    <col min="8" max="8" width="15.3984375" style="7" customWidth="1"/>
    <col min="9" max="9" width="14" style="7" customWidth="1"/>
    <col min="10" max="10" width="13.69921875" style="7" bestFit="1" customWidth="1"/>
    <col min="11" max="16384" width="9" style="7"/>
  </cols>
  <sheetData>
    <row r="1" spans="1:8">
      <c r="A1" s="104" t="s">
        <v>12</v>
      </c>
      <c r="B1" s="104"/>
      <c r="C1" s="104"/>
      <c r="D1" s="104"/>
      <c r="E1" s="104"/>
      <c r="F1" s="104"/>
      <c r="G1" s="104"/>
      <c r="H1" s="104"/>
    </row>
    <row r="2" spans="1:8">
      <c r="A2" s="104" t="s">
        <v>13</v>
      </c>
      <c r="B2" s="104"/>
      <c r="C2" s="104"/>
      <c r="D2" s="104"/>
      <c r="E2" s="104"/>
      <c r="F2" s="104"/>
      <c r="G2" s="104"/>
      <c r="H2" s="104"/>
    </row>
    <row r="3" spans="1:8">
      <c r="A3" s="104" t="s">
        <v>50</v>
      </c>
      <c r="B3" s="104"/>
      <c r="C3" s="104"/>
      <c r="D3" s="104"/>
      <c r="E3" s="104"/>
      <c r="F3" s="104"/>
      <c r="G3" s="104"/>
      <c r="H3" s="104"/>
    </row>
    <row r="6" spans="1:8">
      <c r="B6" s="103" t="s">
        <v>15</v>
      </c>
      <c r="C6" s="103"/>
      <c r="D6" s="103"/>
      <c r="E6" s="103"/>
      <c r="F6" s="103"/>
      <c r="G6" s="103"/>
      <c r="H6" s="103"/>
    </row>
    <row r="7" spans="1:8">
      <c r="B7" s="103" t="s">
        <v>52</v>
      </c>
      <c r="C7" s="103"/>
      <c r="D7" s="103"/>
      <c r="E7" s="103"/>
      <c r="F7" s="103"/>
      <c r="G7" s="103"/>
      <c r="H7" s="103"/>
    </row>
    <row r="8" spans="1:8">
      <c r="B8" s="36"/>
      <c r="C8" s="36"/>
      <c r="D8" s="36"/>
      <c r="F8" s="36" t="s">
        <v>16</v>
      </c>
    </row>
    <row r="9" spans="1:8">
      <c r="B9" s="36"/>
      <c r="C9" s="36"/>
      <c r="D9" s="36"/>
      <c r="E9" s="36"/>
      <c r="F9" s="36"/>
    </row>
    <row r="10" spans="1:8">
      <c r="A10" s="98" t="s">
        <v>49</v>
      </c>
      <c r="B10" s="98"/>
      <c r="C10" s="98"/>
      <c r="D10" s="98"/>
      <c r="E10" s="98"/>
      <c r="F10" s="98"/>
      <c r="G10" s="98"/>
      <c r="H10" s="98"/>
    </row>
    <row r="11" spans="1:8">
      <c r="A11" s="35"/>
      <c r="B11" s="35"/>
      <c r="C11" s="35"/>
      <c r="D11" s="35"/>
      <c r="E11" s="35"/>
      <c r="F11" s="35"/>
      <c r="G11" s="35"/>
      <c r="H11" s="35"/>
    </row>
    <row r="12" spans="1:8">
      <c r="A12" s="98" t="s">
        <v>53</v>
      </c>
      <c r="B12" s="98"/>
      <c r="C12" s="98"/>
      <c r="D12" s="98"/>
      <c r="E12" s="98"/>
      <c r="F12" s="98"/>
      <c r="G12" s="98"/>
      <c r="H12" s="98"/>
    </row>
    <row r="14" spans="1:8" ht="28.2" customHeight="1">
      <c r="A14" s="105" t="s">
        <v>10</v>
      </c>
      <c r="B14" s="105" t="s">
        <v>1</v>
      </c>
      <c r="C14" s="106" t="s">
        <v>6</v>
      </c>
      <c r="D14" s="106" t="s">
        <v>7</v>
      </c>
      <c r="E14" s="108" t="s">
        <v>8</v>
      </c>
      <c r="F14" s="108"/>
      <c r="G14" s="108" t="s">
        <v>9</v>
      </c>
      <c r="H14" s="108"/>
    </row>
    <row r="15" spans="1:8">
      <c r="A15" s="105"/>
      <c r="B15" s="105"/>
      <c r="C15" s="107"/>
      <c r="D15" s="107"/>
      <c r="E15" s="43" t="s">
        <v>2</v>
      </c>
      <c r="F15" s="43" t="s">
        <v>0</v>
      </c>
      <c r="G15" s="43" t="s">
        <v>2</v>
      </c>
      <c r="H15" s="43" t="s">
        <v>0</v>
      </c>
    </row>
    <row r="16" spans="1:8">
      <c r="A16" s="38">
        <v>0</v>
      </c>
      <c r="B16" s="38">
        <v>1</v>
      </c>
      <c r="C16" s="39">
        <v>2</v>
      </c>
      <c r="D16" s="39">
        <v>3</v>
      </c>
      <c r="E16" s="38">
        <v>4</v>
      </c>
      <c r="F16" s="38">
        <v>5</v>
      </c>
      <c r="G16" s="38">
        <v>6</v>
      </c>
      <c r="H16" s="38">
        <v>7</v>
      </c>
    </row>
    <row r="17" spans="1:10">
      <c r="A17" s="38"/>
      <c r="B17" s="8" t="s">
        <v>23</v>
      </c>
      <c r="C17" s="38" t="s">
        <v>18</v>
      </c>
      <c r="D17" s="21">
        <v>65500</v>
      </c>
      <c r="E17" s="10">
        <v>140</v>
      </c>
      <c r="F17" s="9">
        <f t="shared" ref="F17" si="0">E17*D17</f>
        <v>9170000</v>
      </c>
      <c r="G17" s="10">
        <v>266</v>
      </c>
      <c r="H17" s="9">
        <f t="shared" ref="H17" si="1">G17*D17</f>
        <v>17423000</v>
      </c>
    </row>
    <row r="18" spans="1:10">
      <c r="A18" s="11" t="s">
        <v>46</v>
      </c>
      <c r="B18" s="12" t="s">
        <v>0</v>
      </c>
      <c r="C18" s="1"/>
      <c r="D18" s="22"/>
      <c r="E18" s="14"/>
      <c r="F18" s="13">
        <f>SUM(F17:F17)</f>
        <v>9170000</v>
      </c>
      <c r="G18" s="10">
        <f t="shared" ref="G18:G21" si="2">+E18</f>
        <v>0</v>
      </c>
      <c r="H18" s="13">
        <f>SUM(H17:H17)</f>
        <v>17423000</v>
      </c>
    </row>
    <row r="19" spans="1:10">
      <c r="A19" s="11" t="s">
        <v>47</v>
      </c>
      <c r="B19" s="12" t="s">
        <v>28</v>
      </c>
      <c r="C19" s="11"/>
      <c r="D19" s="22"/>
      <c r="E19" s="14"/>
      <c r="F19" s="13">
        <f>+F18</f>
        <v>9170000</v>
      </c>
      <c r="G19" s="13"/>
      <c r="H19" s="13">
        <f t="shared" ref="H19" si="3">+H18</f>
        <v>17423000</v>
      </c>
      <c r="J19" s="26"/>
    </row>
    <row r="20" spans="1:10">
      <c r="A20" s="44"/>
      <c r="B20" s="15" t="s">
        <v>24</v>
      </c>
      <c r="C20" s="16" t="s">
        <v>25</v>
      </c>
      <c r="D20" s="23">
        <v>650000</v>
      </c>
      <c r="E20" s="31">
        <v>1</v>
      </c>
      <c r="F20" s="29">
        <f t="shared" ref="F20" si="4">+E20*D20</f>
        <v>650000</v>
      </c>
      <c r="G20" s="31">
        <v>2</v>
      </c>
      <c r="H20" s="29">
        <f t="shared" ref="H20" si="5">+G20*D20</f>
        <v>1300000</v>
      </c>
      <c r="J20" s="27"/>
    </row>
    <row r="21" spans="1:10">
      <c r="A21" s="11" t="s">
        <v>19</v>
      </c>
      <c r="B21" s="12" t="s">
        <v>26</v>
      </c>
      <c r="C21" s="11"/>
      <c r="D21" s="13"/>
      <c r="E21" s="14"/>
      <c r="F21" s="13">
        <f>SUM(F20:F20)</f>
        <v>650000</v>
      </c>
      <c r="G21" s="10">
        <f t="shared" si="2"/>
        <v>0</v>
      </c>
      <c r="H21" s="13">
        <f>SUM(H20:H20)</f>
        <v>1300000</v>
      </c>
      <c r="J21" s="28"/>
    </row>
    <row r="22" spans="1:10">
      <c r="A22" s="11" t="s">
        <v>21</v>
      </c>
      <c r="B22" s="12" t="s">
        <v>30</v>
      </c>
      <c r="C22" s="11"/>
      <c r="D22" s="13"/>
      <c r="E22" s="14"/>
      <c r="F22" s="13">
        <f>F19+F21</f>
        <v>9820000</v>
      </c>
      <c r="G22" s="13"/>
      <c r="H22" s="13">
        <f>H19+H21</f>
        <v>18723000</v>
      </c>
      <c r="I22" s="27"/>
    </row>
    <row r="23" spans="1:10">
      <c r="A23" s="11" t="s">
        <v>4</v>
      </c>
      <c r="B23" s="12" t="s">
        <v>3</v>
      </c>
      <c r="C23" s="11"/>
      <c r="D23" s="13"/>
      <c r="E23" s="14"/>
      <c r="F23" s="13">
        <f>+F22*0.1</f>
        <v>982000</v>
      </c>
      <c r="G23" s="13"/>
      <c r="H23" s="13">
        <f>H22*0.1</f>
        <v>1872300</v>
      </c>
      <c r="I23" s="26"/>
    </row>
    <row r="24" spans="1:10">
      <c r="A24" s="11" t="s">
        <v>22</v>
      </c>
      <c r="B24" s="12" t="s">
        <v>5</v>
      </c>
      <c r="C24" s="11"/>
      <c r="D24" s="13"/>
      <c r="E24" s="14"/>
      <c r="F24" s="13">
        <f>SUM(F22:F23)</f>
        <v>10802000</v>
      </c>
      <c r="G24" s="13"/>
      <c r="H24" s="13">
        <f>SUM(H22:H23)</f>
        <v>20595300</v>
      </c>
      <c r="I24" s="34"/>
    </row>
    <row r="25" spans="1:10">
      <c r="B25" s="4"/>
    </row>
    <row r="26" spans="1:10">
      <c r="B26" s="110" t="s">
        <v>31</v>
      </c>
      <c r="C26" s="110"/>
      <c r="D26" s="110"/>
      <c r="E26" s="26"/>
      <c r="F26" s="97"/>
      <c r="G26" s="97"/>
    </row>
    <row r="27" spans="1:10">
      <c r="B27" s="35" t="s">
        <v>32</v>
      </c>
      <c r="E27" s="40" t="s">
        <v>33</v>
      </c>
      <c r="G27" s="30"/>
    </row>
    <row r="28" spans="1:10">
      <c r="B28" s="35"/>
      <c r="E28" s="26"/>
      <c r="F28" s="40"/>
      <c r="G28" s="30"/>
    </row>
    <row r="29" spans="1:10">
      <c r="B29" s="35" t="s">
        <v>44</v>
      </c>
      <c r="E29" s="40" t="s">
        <v>45</v>
      </c>
      <c r="G29" s="30"/>
    </row>
    <row r="30" spans="1:10">
      <c r="B30" s="35"/>
      <c r="E30" s="37"/>
      <c r="F30" s="40"/>
      <c r="G30" s="30"/>
    </row>
    <row r="31" spans="1:10" ht="19.8" customHeight="1">
      <c r="B31" s="41" t="s">
        <v>35</v>
      </c>
      <c r="C31" s="42"/>
      <c r="E31" s="40" t="s">
        <v>34</v>
      </c>
      <c r="G31" s="30"/>
    </row>
    <row r="32" spans="1:10">
      <c r="B32" s="111" t="s">
        <v>36</v>
      </c>
      <c r="C32" s="111"/>
      <c r="D32" s="111"/>
      <c r="E32" s="26"/>
      <c r="F32" s="37"/>
      <c r="G32" s="30"/>
    </row>
    <row r="33" spans="2:7">
      <c r="E33" s="26"/>
      <c r="F33" s="26"/>
      <c r="G33" s="30"/>
    </row>
    <row r="34" spans="2:7">
      <c r="B34" s="7" t="s">
        <v>51</v>
      </c>
      <c r="E34" s="32" t="s">
        <v>38</v>
      </c>
      <c r="G34" s="32"/>
    </row>
    <row r="35" spans="2:7">
      <c r="E35" s="26"/>
      <c r="F35" s="26"/>
      <c r="G35" s="30"/>
    </row>
    <row r="36" spans="2:7">
      <c r="B36" s="110" t="s">
        <v>39</v>
      </c>
      <c r="C36" s="110"/>
      <c r="D36" s="110"/>
      <c r="E36" s="26"/>
      <c r="F36" s="26"/>
      <c r="G36" s="30"/>
    </row>
    <row r="37" spans="2:7">
      <c r="B37" s="109" t="s">
        <v>40</v>
      </c>
      <c r="C37" s="109"/>
      <c r="D37" s="109"/>
      <c r="E37" s="32" t="s">
        <v>42</v>
      </c>
      <c r="G37" s="32"/>
    </row>
    <row r="38" spans="2:7">
      <c r="E38" s="37"/>
      <c r="F38" s="26"/>
      <c r="G38" s="30"/>
    </row>
    <row r="39" spans="2:7">
      <c r="B39" s="109" t="s">
        <v>41</v>
      </c>
      <c r="C39" s="109"/>
      <c r="D39" s="109"/>
      <c r="E39" s="32" t="s">
        <v>43</v>
      </c>
      <c r="G39" s="32"/>
    </row>
    <row r="40" spans="2:7">
      <c r="E40" s="26"/>
      <c r="F40" s="26"/>
      <c r="G40" s="30"/>
    </row>
  </sheetData>
  <mergeCells count="19">
    <mergeCell ref="B37:D37"/>
    <mergeCell ref="B39:D39"/>
    <mergeCell ref="B36:D36"/>
    <mergeCell ref="B32:D32"/>
    <mergeCell ref="F26:G26"/>
    <mergeCell ref="B26:D26"/>
    <mergeCell ref="A12:H12"/>
    <mergeCell ref="A14:A15"/>
    <mergeCell ref="B14:B15"/>
    <mergeCell ref="C14:C15"/>
    <mergeCell ref="D14:D15"/>
    <mergeCell ref="E14:F14"/>
    <mergeCell ref="G14:H14"/>
    <mergeCell ref="A10:H10"/>
    <mergeCell ref="A1:H1"/>
    <mergeCell ref="A2:H2"/>
    <mergeCell ref="A3:H3"/>
    <mergeCell ref="B6:H6"/>
    <mergeCell ref="B7:H7"/>
  </mergeCells>
  <pageMargins left="1.299212598425197" right="0.70866141732283472" top="0.55118110236220474" bottom="0.35433070866141736" header="0.31496062992125984" footer="0.31496062992125984"/>
  <pageSetup paperSize="9" scale="9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1FB8A-6C57-402D-B4E6-F52076ABE144}">
  <dimension ref="B1:K40"/>
  <sheetViews>
    <sheetView topLeftCell="A13" workbookViewId="0">
      <selection activeCell="J23" sqref="J23"/>
    </sheetView>
  </sheetViews>
  <sheetFormatPr defaultColWidth="9" defaultRowHeight="13.8"/>
  <cols>
    <col min="1" max="1" width="9" style="7"/>
    <col min="2" max="2" width="5.69921875" style="2" customWidth="1"/>
    <col min="3" max="3" width="39.5" style="7" customWidth="1"/>
    <col min="4" max="4" width="9.09765625" style="7" customWidth="1"/>
    <col min="5" max="5" width="11.59765625" style="7" customWidth="1"/>
    <col min="6" max="6" width="10.3984375" style="7" customWidth="1"/>
    <col min="7" max="7" width="13.8984375" style="7" customWidth="1"/>
    <col min="8" max="8" width="10.69921875" style="7" customWidth="1"/>
    <col min="9" max="9" width="15.3984375" style="7" customWidth="1"/>
    <col min="10" max="10" width="14" style="7" customWidth="1"/>
    <col min="11" max="11" width="13.69921875" style="7" bestFit="1" customWidth="1"/>
    <col min="12" max="16384" width="9" style="7"/>
  </cols>
  <sheetData>
    <row r="1" spans="2:9">
      <c r="B1" s="104" t="s">
        <v>12</v>
      </c>
      <c r="C1" s="104"/>
      <c r="D1" s="104"/>
      <c r="E1" s="104"/>
      <c r="F1" s="104"/>
      <c r="G1" s="104"/>
      <c r="H1" s="104"/>
      <c r="I1" s="104"/>
    </row>
    <row r="2" spans="2:9">
      <c r="B2" s="104" t="s">
        <v>13</v>
      </c>
      <c r="C2" s="104"/>
      <c r="D2" s="104"/>
      <c r="E2" s="104"/>
      <c r="F2" s="104"/>
      <c r="G2" s="104"/>
      <c r="H2" s="104"/>
      <c r="I2" s="104"/>
    </row>
    <row r="3" spans="2:9">
      <c r="B3" s="104" t="s">
        <v>50</v>
      </c>
      <c r="C3" s="104"/>
      <c r="D3" s="104"/>
      <c r="E3" s="104"/>
      <c r="F3" s="104"/>
      <c r="G3" s="104"/>
      <c r="H3" s="104"/>
      <c r="I3" s="104"/>
    </row>
    <row r="6" spans="2:9">
      <c r="C6" s="103" t="s">
        <v>15</v>
      </c>
      <c r="D6" s="103"/>
      <c r="E6" s="103"/>
      <c r="F6" s="103"/>
      <c r="G6" s="103"/>
      <c r="H6" s="103"/>
      <c r="I6" s="103"/>
    </row>
    <row r="7" spans="2:9">
      <c r="C7" s="103" t="s">
        <v>52</v>
      </c>
      <c r="D7" s="103"/>
      <c r="E7" s="103"/>
      <c r="F7" s="103"/>
      <c r="G7" s="103"/>
      <c r="H7" s="103"/>
      <c r="I7" s="103"/>
    </row>
    <row r="8" spans="2:9">
      <c r="C8" s="49"/>
      <c r="D8" s="49"/>
      <c r="E8" s="49"/>
      <c r="G8" s="49" t="s">
        <v>16</v>
      </c>
    </row>
    <row r="9" spans="2:9">
      <c r="C9" s="49"/>
      <c r="D9" s="49"/>
      <c r="E9" s="49"/>
      <c r="F9" s="49"/>
      <c r="G9" s="49"/>
    </row>
    <row r="10" spans="2:9">
      <c r="B10" s="98" t="s">
        <v>54</v>
      </c>
      <c r="C10" s="98"/>
      <c r="D10" s="98"/>
      <c r="E10" s="98"/>
      <c r="F10" s="98"/>
      <c r="G10" s="98"/>
      <c r="H10" s="98"/>
      <c r="I10" s="98"/>
    </row>
    <row r="11" spans="2:9">
      <c r="B11" s="46"/>
      <c r="C11" s="46"/>
      <c r="D11" s="46"/>
      <c r="E11" s="46"/>
      <c r="F11" s="46"/>
      <c r="G11" s="46"/>
      <c r="H11" s="46"/>
      <c r="I11" s="46"/>
    </row>
    <row r="12" spans="2:9">
      <c r="B12" s="98" t="s">
        <v>53</v>
      </c>
      <c r="C12" s="98"/>
      <c r="D12" s="98"/>
      <c r="E12" s="98"/>
      <c r="F12" s="98"/>
      <c r="G12" s="98"/>
      <c r="H12" s="98"/>
      <c r="I12" s="98"/>
    </row>
    <row r="14" spans="2:9" ht="28.2" customHeight="1">
      <c r="B14" s="105" t="s">
        <v>10</v>
      </c>
      <c r="C14" s="105" t="s">
        <v>1</v>
      </c>
      <c r="D14" s="106" t="s">
        <v>6</v>
      </c>
      <c r="E14" s="106" t="s">
        <v>7</v>
      </c>
      <c r="F14" s="108" t="s">
        <v>8</v>
      </c>
      <c r="G14" s="108"/>
      <c r="H14" s="108" t="s">
        <v>9</v>
      </c>
      <c r="I14" s="108"/>
    </row>
    <row r="15" spans="2:9">
      <c r="B15" s="105"/>
      <c r="C15" s="105"/>
      <c r="D15" s="107"/>
      <c r="E15" s="107"/>
      <c r="F15" s="50" t="s">
        <v>2</v>
      </c>
      <c r="G15" s="50" t="s">
        <v>0</v>
      </c>
      <c r="H15" s="50" t="s">
        <v>2</v>
      </c>
      <c r="I15" s="50" t="s">
        <v>0</v>
      </c>
    </row>
    <row r="16" spans="2:9">
      <c r="B16" s="47">
        <v>0</v>
      </c>
      <c r="C16" s="47">
        <v>1</v>
      </c>
      <c r="D16" s="48">
        <v>2</v>
      </c>
      <c r="E16" s="48">
        <v>3</v>
      </c>
      <c r="F16" s="47">
        <v>4</v>
      </c>
      <c r="G16" s="47">
        <v>5</v>
      </c>
      <c r="H16" s="47">
        <v>6</v>
      </c>
      <c r="I16" s="47">
        <v>7</v>
      </c>
    </row>
    <row r="17" spans="2:11">
      <c r="B17" s="47"/>
      <c r="C17" s="8" t="s">
        <v>23</v>
      </c>
      <c r="D17" s="47" t="s">
        <v>18</v>
      </c>
      <c r="E17" s="21">
        <v>65500</v>
      </c>
      <c r="F17" s="10">
        <v>140</v>
      </c>
      <c r="G17" s="9">
        <f t="shared" ref="G17" si="0">F17*E17</f>
        <v>9170000</v>
      </c>
      <c r="H17" s="10">
        <v>406</v>
      </c>
      <c r="I17" s="9">
        <f t="shared" ref="I17" si="1">H17*E17</f>
        <v>26593000</v>
      </c>
      <c r="J17" s="57"/>
    </row>
    <row r="18" spans="2:11">
      <c r="B18" s="11" t="s">
        <v>46</v>
      </c>
      <c r="C18" s="12" t="s">
        <v>0</v>
      </c>
      <c r="D18" s="1"/>
      <c r="E18" s="22"/>
      <c r="F18" s="14"/>
      <c r="G18" s="13">
        <f>SUM(G17:G17)</f>
        <v>9170000</v>
      </c>
      <c r="H18" s="10">
        <f t="shared" ref="H18:H21" si="2">+F18</f>
        <v>0</v>
      </c>
      <c r="I18" s="13">
        <f>SUM(I17:I17)</f>
        <v>26593000</v>
      </c>
    </row>
    <row r="19" spans="2:11">
      <c r="B19" s="11" t="s">
        <v>47</v>
      </c>
      <c r="C19" s="12" t="s">
        <v>28</v>
      </c>
      <c r="D19" s="11"/>
      <c r="E19" s="22"/>
      <c r="F19" s="14"/>
      <c r="G19" s="13">
        <f>+G18</f>
        <v>9170000</v>
      </c>
      <c r="H19" s="13"/>
      <c r="I19" s="13">
        <f t="shared" ref="I19" si="3">+I18</f>
        <v>26593000</v>
      </c>
      <c r="J19" s="7">
        <f>+G19*2%</f>
        <v>183400</v>
      </c>
      <c r="K19" s="26"/>
    </row>
    <row r="20" spans="2:11">
      <c r="B20" s="44"/>
      <c r="C20" s="15" t="s">
        <v>24</v>
      </c>
      <c r="D20" s="16" t="s">
        <v>25</v>
      </c>
      <c r="E20" s="23">
        <v>650000</v>
      </c>
      <c r="F20" s="31">
        <v>1</v>
      </c>
      <c r="G20" s="29">
        <f t="shared" ref="G20" si="4">+F20*E20</f>
        <v>650000</v>
      </c>
      <c r="H20" s="31">
        <v>3</v>
      </c>
      <c r="I20" s="29">
        <f t="shared" ref="I20" si="5">+H20*E20</f>
        <v>1950000</v>
      </c>
      <c r="J20" s="28">
        <f>+G19-J19</f>
        <v>8986600</v>
      </c>
      <c r="K20" s="27"/>
    </row>
    <row r="21" spans="2:11">
      <c r="B21" s="11" t="s">
        <v>19</v>
      </c>
      <c r="C21" s="12" t="s">
        <v>26</v>
      </c>
      <c r="D21" s="11"/>
      <c r="E21" s="13"/>
      <c r="F21" s="14"/>
      <c r="G21" s="13">
        <f>SUM(G20:G20)</f>
        <v>650000</v>
      </c>
      <c r="H21" s="10">
        <f t="shared" si="2"/>
        <v>0</v>
      </c>
      <c r="I21" s="13">
        <f>SUM(I20:I20)</f>
        <v>1950000</v>
      </c>
      <c r="J21" s="28">
        <f>+J20+G21</f>
        <v>9636600</v>
      </c>
      <c r="K21" s="28"/>
    </row>
    <row r="22" spans="2:11">
      <c r="B22" s="11" t="s">
        <v>21</v>
      </c>
      <c r="C22" s="12" t="s">
        <v>30</v>
      </c>
      <c r="D22" s="11"/>
      <c r="E22" s="13"/>
      <c r="F22" s="14"/>
      <c r="G22" s="13">
        <f>G19+G21</f>
        <v>9820000</v>
      </c>
      <c r="H22" s="13"/>
      <c r="I22" s="13">
        <f>I19+I21</f>
        <v>28543000</v>
      </c>
      <c r="J22" s="27">
        <f>+J21*0.1</f>
        <v>963660</v>
      </c>
    </row>
    <row r="23" spans="2:11">
      <c r="B23" s="11" t="s">
        <v>4</v>
      </c>
      <c r="C23" s="12" t="s">
        <v>3</v>
      </c>
      <c r="D23" s="11"/>
      <c r="E23" s="13"/>
      <c r="F23" s="14"/>
      <c r="G23" s="13">
        <f>+G22*0.1</f>
        <v>982000</v>
      </c>
      <c r="H23" s="13"/>
      <c r="I23" s="13">
        <f>I22*0.1</f>
        <v>2854300</v>
      </c>
      <c r="J23" s="78">
        <f>+J22+J21</f>
        <v>10600260</v>
      </c>
    </row>
    <row r="24" spans="2:11">
      <c r="B24" s="11" t="s">
        <v>22</v>
      </c>
      <c r="C24" s="12" t="s">
        <v>5</v>
      </c>
      <c r="D24" s="11"/>
      <c r="E24" s="13"/>
      <c r="F24" s="14"/>
      <c r="G24" s="13">
        <f>SUM(G22:G23)</f>
        <v>10802000</v>
      </c>
      <c r="H24" s="13"/>
      <c r="I24" s="13">
        <f>SUM(I22:I23)</f>
        <v>31397300</v>
      </c>
      <c r="J24" s="34"/>
    </row>
    <row r="25" spans="2:11">
      <c r="C25" s="4"/>
    </row>
    <row r="26" spans="2:11">
      <c r="C26" s="110" t="s">
        <v>31</v>
      </c>
      <c r="D26" s="110"/>
      <c r="E26" s="110"/>
      <c r="F26" s="26"/>
      <c r="G26" s="97"/>
      <c r="H26" s="97"/>
    </row>
    <row r="27" spans="2:11">
      <c r="C27" s="46" t="s">
        <v>32</v>
      </c>
      <c r="F27" s="40" t="s">
        <v>33</v>
      </c>
      <c r="H27" s="30"/>
    </row>
    <row r="28" spans="2:11">
      <c r="C28" s="46"/>
      <c r="F28" s="26"/>
      <c r="G28" s="40"/>
      <c r="H28" s="30"/>
    </row>
    <row r="29" spans="2:11">
      <c r="C29" s="46" t="s">
        <v>44</v>
      </c>
      <c r="F29" s="40" t="s">
        <v>45</v>
      </c>
      <c r="H29" s="30"/>
    </row>
    <row r="30" spans="2:11">
      <c r="C30" s="46"/>
      <c r="F30" s="45"/>
      <c r="G30" s="40"/>
      <c r="H30" s="30"/>
    </row>
    <row r="31" spans="2:11" ht="19.8" customHeight="1">
      <c r="C31" s="41" t="s">
        <v>35</v>
      </c>
      <c r="D31" s="42"/>
      <c r="F31" s="40" t="s">
        <v>34</v>
      </c>
      <c r="H31" s="30"/>
    </row>
    <row r="32" spans="2:11">
      <c r="C32" s="111" t="s">
        <v>36</v>
      </c>
      <c r="D32" s="111"/>
      <c r="E32" s="111"/>
      <c r="F32" s="26"/>
      <c r="G32" s="45"/>
      <c r="H32" s="30"/>
    </row>
    <row r="33" spans="3:8">
      <c r="F33" s="26"/>
      <c r="G33" s="26"/>
      <c r="H33" s="30"/>
    </row>
    <row r="34" spans="3:8">
      <c r="C34" s="7" t="s">
        <v>51</v>
      </c>
      <c r="F34" s="32" t="s">
        <v>55</v>
      </c>
      <c r="H34" s="32"/>
    </row>
    <row r="35" spans="3:8">
      <c r="F35" s="26"/>
      <c r="G35" s="26"/>
      <c r="H35" s="30"/>
    </row>
    <row r="36" spans="3:8">
      <c r="C36" s="110" t="s">
        <v>39</v>
      </c>
      <c r="D36" s="110"/>
      <c r="E36" s="110"/>
      <c r="F36" s="26"/>
      <c r="G36" s="26"/>
      <c r="H36" s="30"/>
    </row>
    <row r="37" spans="3:8">
      <c r="C37" s="109" t="s">
        <v>40</v>
      </c>
      <c r="D37" s="109"/>
      <c r="E37" s="109"/>
      <c r="F37" s="32" t="s">
        <v>42</v>
      </c>
      <c r="H37" s="32"/>
    </row>
    <row r="38" spans="3:8">
      <c r="F38" s="45"/>
      <c r="G38" s="26"/>
      <c r="H38" s="30"/>
    </row>
    <row r="39" spans="3:8">
      <c r="C39" s="109" t="s">
        <v>41</v>
      </c>
      <c r="D39" s="109"/>
      <c r="E39" s="109"/>
      <c r="F39" s="32" t="s">
        <v>43</v>
      </c>
      <c r="H39" s="32"/>
    </row>
    <row r="40" spans="3:8">
      <c r="F40" s="26"/>
      <c r="G40" s="26"/>
      <c r="H40" s="30"/>
    </row>
  </sheetData>
  <mergeCells count="19">
    <mergeCell ref="C39:E39"/>
    <mergeCell ref="B12:I12"/>
    <mergeCell ref="B14:B15"/>
    <mergeCell ref="C14:C15"/>
    <mergeCell ref="D14:D15"/>
    <mergeCell ref="E14:E15"/>
    <mergeCell ref="F14:G14"/>
    <mergeCell ref="H14:I14"/>
    <mergeCell ref="C26:E26"/>
    <mergeCell ref="G26:H26"/>
    <mergeCell ref="C32:E32"/>
    <mergeCell ref="C36:E36"/>
    <mergeCell ref="C37:E37"/>
    <mergeCell ref="B10:I10"/>
    <mergeCell ref="B1:I1"/>
    <mergeCell ref="B2:I2"/>
    <mergeCell ref="B3:I3"/>
    <mergeCell ref="C6:I6"/>
    <mergeCell ref="C7:I7"/>
  </mergeCells>
  <pageMargins left="0.70866141732283472" right="0.70866141732283472" top="0.55118110236220474" bottom="0.74803149606299213" header="0.31496062992125984" footer="0.31496062992125984"/>
  <pageSetup paperSize="9" scale="9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A6BD7-9379-4A2D-A11A-3726BD9FEAFF}">
  <dimension ref="B1:K40"/>
  <sheetViews>
    <sheetView topLeftCell="A7" workbookViewId="0">
      <selection activeCell="G31" sqref="G31"/>
    </sheetView>
  </sheetViews>
  <sheetFormatPr defaultColWidth="9" defaultRowHeight="13.8"/>
  <cols>
    <col min="1" max="1" width="9" style="7"/>
    <col min="2" max="2" width="5.69921875" style="2" customWidth="1"/>
    <col min="3" max="3" width="39.5" style="7" customWidth="1"/>
    <col min="4" max="4" width="9.09765625" style="7" customWidth="1"/>
    <col min="5" max="5" width="11.59765625" style="7" customWidth="1"/>
    <col min="6" max="6" width="10.3984375" style="7" customWidth="1"/>
    <col min="7" max="7" width="13.8984375" style="7" customWidth="1"/>
    <col min="8" max="8" width="10.69921875" style="7" customWidth="1"/>
    <col min="9" max="9" width="15.3984375" style="7" customWidth="1"/>
    <col min="10" max="10" width="14" style="7" customWidth="1"/>
    <col min="11" max="11" width="13.69921875" style="7" bestFit="1" customWidth="1"/>
    <col min="12" max="16384" width="9" style="7"/>
  </cols>
  <sheetData>
    <row r="1" spans="2:9">
      <c r="B1" s="104" t="s">
        <v>12</v>
      </c>
      <c r="C1" s="104"/>
      <c r="D1" s="104"/>
      <c r="E1" s="104"/>
      <c r="F1" s="104"/>
      <c r="G1" s="104"/>
      <c r="H1" s="104"/>
      <c r="I1" s="104"/>
    </row>
    <row r="2" spans="2:9">
      <c r="B2" s="104" t="s">
        <v>13</v>
      </c>
      <c r="C2" s="104"/>
      <c r="D2" s="104"/>
      <c r="E2" s="104"/>
      <c r="F2" s="104"/>
      <c r="G2" s="104"/>
      <c r="H2" s="104"/>
      <c r="I2" s="104"/>
    </row>
    <row r="3" spans="2:9">
      <c r="B3" s="104" t="s">
        <v>50</v>
      </c>
      <c r="C3" s="104"/>
      <c r="D3" s="104"/>
      <c r="E3" s="104"/>
      <c r="F3" s="104"/>
      <c r="G3" s="104"/>
      <c r="H3" s="104"/>
      <c r="I3" s="104"/>
    </row>
    <row r="6" spans="2:9">
      <c r="C6" s="103" t="s">
        <v>15</v>
      </c>
      <c r="D6" s="103"/>
      <c r="E6" s="103"/>
      <c r="F6" s="103"/>
      <c r="G6" s="103"/>
      <c r="H6" s="103"/>
      <c r="I6" s="103"/>
    </row>
    <row r="7" spans="2:9">
      <c r="C7" s="103" t="s">
        <v>52</v>
      </c>
      <c r="D7" s="103"/>
      <c r="E7" s="103"/>
      <c r="F7" s="103"/>
      <c r="G7" s="103"/>
      <c r="H7" s="103"/>
      <c r="I7" s="103"/>
    </row>
    <row r="8" spans="2:9">
      <c r="C8" s="52"/>
      <c r="D8" s="52"/>
      <c r="E8" s="52"/>
      <c r="G8" s="52" t="s">
        <v>16</v>
      </c>
    </row>
    <row r="9" spans="2:9">
      <c r="C9" s="52"/>
      <c r="D9" s="52"/>
      <c r="E9" s="52"/>
      <c r="F9" s="52"/>
      <c r="G9" s="52"/>
    </row>
    <row r="10" spans="2:9">
      <c r="B10" s="98" t="s">
        <v>56</v>
      </c>
      <c r="C10" s="98"/>
      <c r="D10" s="98"/>
      <c r="E10" s="98"/>
      <c r="F10" s="98"/>
      <c r="G10" s="98"/>
      <c r="H10" s="98"/>
      <c r="I10" s="98"/>
    </row>
    <row r="11" spans="2:9">
      <c r="B11" s="51"/>
      <c r="C11" s="51"/>
      <c r="D11" s="51"/>
      <c r="E11" s="51"/>
      <c r="F11" s="51"/>
      <c r="G11" s="51"/>
      <c r="H11" s="51"/>
      <c r="I11" s="51"/>
    </row>
    <row r="12" spans="2:9">
      <c r="B12" s="98" t="s">
        <v>53</v>
      </c>
      <c r="C12" s="98"/>
      <c r="D12" s="98"/>
      <c r="E12" s="98"/>
      <c r="F12" s="98"/>
      <c r="G12" s="98"/>
      <c r="H12" s="98"/>
      <c r="I12" s="98"/>
    </row>
    <row r="14" spans="2:9" ht="28.2" customHeight="1">
      <c r="B14" s="105" t="s">
        <v>10</v>
      </c>
      <c r="C14" s="105" t="s">
        <v>1</v>
      </c>
      <c r="D14" s="106" t="s">
        <v>6</v>
      </c>
      <c r="E14" s="106" t="s">
        <v>7</v>
      </c>
      <c r="F14" s="108" t="s">
        <v>8</v>
      </c>
      <c r="G14" s="108"/>
      <c r="H14" s="108" t="s">
        <v>9</v>
      </c>
      <c r="I14" s="108"/>
    </row>
    <row r="15" spans="2:9">
      <c r="B15" s="105"/>
      <c r="C15" s="105"/>
      <c r="D15" s="107"/>
      <c r="E15" s="107"/>
      <c r="F15" s="56" t="s">
        <v>2</v>
      </c>
      <c r="G15" s="56" t="s">
        <v>0</v>
      </c>
      <c r="H15" s="56" t="s">
        <v>2</v>
      </c>
      <c r="I15" s="56" t="s">
        <v>0</v>
      </c>
    </row>
    <row r="16" spans="2:9">
      <c r="B16" s="54">
        <v>0</v>
      </c>
      <c r="C16" s="54">
        <v>1</v>
      </c>
      <c r="D16" s="55">
        <v>2</v>
      </c>
      <c r="E16" s="55">
        <v>3</v>
      </c>
      <c r="F16" s="54">
        <v>4</v>
      </c>
      <c r="G16" s="54">
        <v>5</v>
      </c>
      <c r="H16" s="54">
        <v>6</v>
      </c>
      <c r="I16" s="54">
        <v>7</v>
      </c>
    </row>
    <row r="17" spans="2:11">
      <c r="B17" s="54"/>
      <c r="C17" s="8" t="s">
        <v>23</v>
      </c>
      <c r="D17" s="54" t="s">
        <v>18</v>
      </c>
      <c r="E17" s="21">
        <v>65500</v>
      </c>
      <c r="F17" s="10">
        <v>140</v>
      </c>
      <c r="G17" s="9">
        <f t="shared" ref="G17" si="0">F17*E17</f>
        <v>9170000</v>
      </c>
      <c r="H17" s="10">
        <v>546</v>
      </c>
      <c r="I17" s="9">
        <f t="shared" ref="I17" si="1">H17*E17</f>
        <v>35763000</v>
      </c>
      <c r="J17" s="57"/>
    </row>
    <row r="18" spans="2:11">
      <c r="B18" s="11" t="s">
        <v>46</v>
      </c>
      <c r="C18" s="12" t="s">
        <v>0</v>
      </c>
      <c r="D18" s="1"/>
      <c r="E18" s="22"/>
      <c r="F18" s="14"/>
      <c r="G18" s="13">
        <f>SUM(G17:G17)</f>
        <v>9170000</v>
      </c>
      <c r="H18" s="10">
        <f t="shared" ref="H18:H21" si="2">+F18</f>
        <v>0</v>
      </c>
      <c r="I18" s="13">
        <f>SUM(I17:I17)</f>
        <v>35763000</v>
      </c>
    </row>
    <row r="19" spans="2:11">
      <c r="B19" s="11" t="s">
        <v>47</v>
      </c>
      <c r="C19" s="12" t="s">
        <v>28</v>
      </c>
      <c r="D19" s="11"/>
      <c r="E19" s="22"/>
      <c r="F19" s="14"/>
      <c r="G19" s="13">
        <f>+G18</f>
        <v>9170000</v>
      </c>
      <c r="H19" s="13"/>
      <c r="I19" s="13">
        <f t="shared" ref="I19" si="3">+I18</f>
        <v>35763000</v>
      </c>
      <c r="K19" s="26"/>
    </row>
    <row r="20" spans="2:11">
      <c r="B20" s="44"/>
      <c r="C20" s="15" t="s">
        <v>24</v>
      </c>
      <c r="D20" s="16" t="s">
        <v>25</v>
      </c>
      <c r="E20" s="23">
        <v>650000</v>
      </c>
      <c r="F20" s="31">
        <v>1</v>
      </c>
      <c r="G20" s="29">
        <f t="shared" ref="G20" si="4">+F20*E20</f>
        <v>650000</v>
      </c>
      <c r="H20" s="31">
        <v>4</v>
      </c>
      <c r="I20" s="29">
        <f t="shared" ref="I20" si="5">+H20*E20</f>
        <v>2600000</v>
      </c>
      <c r="K20" s="27"/>
    </row>
    <row r="21" spans="2:11">
      <c r="B21" s="11" t="s">
        <v>19</v>
      </c>
      <c r="C21" s="12" t="s">
        <v>26</v>
      </c>
      <c r="D21" s="11"/>
      <c r="E21" s="13"/>
      <c r="F21" s="14"/>
      <c r="G21" s="13">
        <f>SUM(G20:G20)</f>
        <v>650000</v>
      </c>
      <c r="H21" s="10">
        <f t="shared" si="2"/>
        <v>0</v>
      </c>
      <c r="I21" s="13">
        <f>SUM(I20:I20)</f>
        <v>2600000</v>
      </c>
      <c r="K21" s="28"/>
    </row>
    <row r="22" spans="2:11">
      <c r="B22" s="11" t="s">
        <v>20</v>
      </c>
      <c r="C22" s="12" t="s">
        <v>30</v>
      </c>
      <c r="D22" s="11"/>
      <c r="E22" s="13"/>
      <c r="F22" s="14"/>
      <c r="G22" s="13">
        <f>G19+G21</f>
        <v>9820000</v>
      </c>
      <c r="H22" s="13"/>
      <c r="I22" s="13">
        <f>I19+I21</f>
        <v>38363000</v>
      </c>
      <c r="J22" s="27"/>
    </row>
    <row r="23" spans="2:11">
      <c r="B23" s="11" t="s">
        <v>21</v>
      </c>
      <c r="C23" s="12" t="s">
        <v>3</v>
      </c>
      <c r="D23" s="11"/>
      <c r="E23" s="13"/>
      <c r="F23" s="14"/>
      <c r="G23" s="13">
        <f>+G22*0.1</f>
        <v>982000</v>
      </c>
      <c r="H23" s="13"/>
      <c r="I23" s="13">
        <f>I22*0.1</f>
        <v>3836300</v>
      </c>
      <c r="J23" s="26"/>
    </row>
    <row r="24" spans="2:11">
      <c r="B24" s="11" t="s">
        <v>4</v>
      </c>
      <c r="C24" s="12" t="s">
        <v>5</v>
      </c>
      <c r="D24" s="11"/>
      <c r="E24" s="13"/>
      <c r="F24" s="14"/>
      <c r="G24" s="13">
        <f>SUM(G22:G23)</f>
        <v>10802000</v>
      </c>
      <c r="H24" s="13"/>
      <c r="I24" s="13">
        <f>SUM(I22:I23)</f>
        <v>42199300</v>
      </c>
      <c r="J24" s="34"/>
    </row>
    <row r="25" spans="2:11">
      <c r="C25" s="4"/>
    </row>
    <row r="26" spans="2:11">
      <c r="C26" s="110" t="s">
        <v>31</v>
      </c>
      <c r="D26" s="110"/>
      <c r="E26" s="110"/>
      <c r="F26" s="26"/>
      <c r="G26" s="97"/>
      <c r="H26" s="97"/>
    </row>
    <row r="27" spans="2:11">
      <c r="C27" s="51" t="s">
        <v>32</v>
      </c>
      <c r="F27" s="40" t="s">
        <v>33</v>
      </c>
      <c r="H27" s="30"/>
    </row>
    <row r="28" spans="2:11">
      <c r="C28" s="51"/>
      <c r="F28" s="26"/>
      <c r="G28" s="40"/>
      <c r="H28" s="30"/>
    </row>
    <row r="29" spans="2:11">
      <c r="C29" s="51" t="s">
        <v>44</v>
      </c>
      <c r="F29" s="40" t="s">
        <v>45</v>
      </c>
      <c r="H29" s="30"/>
    </row>
    <row r="30" spans="2:11">
      <c r="C30" s="51"/>
      <c r="F30" s="53"/>
      <c r="G30" s="40"/>
      <c r="H30" s="30"/>
    </row>
    <row r="31" spans="2:11" ht="19.8" customHeight="1">
      <c r="C31" s="41" t="s">
        <v>35</v>
      </c>
      <c r="D31" s="42"/>
      <c r="F31" s="40" t="s">
        <v>34</v>
      </c>
      <c r="H31" s="30"/>
    </row>
    <row r="32" spans="2:11">
      <c r="C32" s="111" t="s">
        <v>36</v>
      </c>
      <c r="D32" s="111"/>
      <c r="E32" s="111"/>
      <c r="F32" s="26"/>
      <c r="G32" s="53"/>
      <c r="H32" s="30"/>
    </row>
    <row r="33" spans="3:8">
      <c r="F33" s="26"/>
      <c r="G33" s="26"/>
      <c r="H33" s="30"/>
    </row>
    <row r="34" spans="3:8">
      <c r="C34" s="7" t="s">
        <v>51</v>
      </c>
      <c r="F34" s="32" t="s">
        <v>55</v>
      </c>
      <c r="H34" s="32"/>
    </row>
    <row r="35" spans="3:8">
      <c r="F35" s="26"/>
      <c r="G35" s="26"/>
      <c r="H35" s="30"/>
    </row>
    <row r="36" spans="3:8">
      <c r="C36" s="110" t="s">
        <v>39</v>
      </c>
      <c r="D36" s="110"/>
      <c r="E36" s="110"/>
      <c r="F36" s="26"/>
      <c r="G36" s="26"/>
      <c r="H36" s="30"/>
    </row>
    <row r="37" spans="3:8">
      <c r="C37" s="109" t="s">
        <v>40</v>
      </c>
      <c r="D37" s="109"/>
      <c r="E37" s="109"/>
      <c r="F37" s="32" t="s">
        <v>42</v>
      </c>
      <c r="H37" s="32"/>
    </row>
    <row r="38" spans="3:8">
      <c r="F38" s="53"/>
      <c r="G38" s="26"/>
      <c r="H38" s="30"/>
    </row>
    <row r="39" spans="3:8">
      <c r="C39" s="109" t="s">
        <v>41</v>
      </c>
      <c r="D39" s="109"/>
      <c r="E39" s="109"/>
      <c r="F39" s="112" t="s">
        <v>57</v>
      </c>
      <c r="G39" s="112"/>
      <c r="H39" s="32"/>
    </row>
    <row r="40" spans="3:8">
      <c r="F40" s="26"/>
      <c r="G40" s="26"/>
      <c r="H40" s="30"/>
    </row>
  </sheetData>
  <mergeCells count="20">
    <mergeCell ref="C32:E32"/>
    <mergeCell ref="C36:E36"/>
    <mergeCell ref="C37:E37"/>
    <mergeCell ref="B10:I10"/>
    <mergeCell ref="F39:G39"/>
    <mergeCell ref="C39:E39"/>
    <mergeCell ref="B12:I12"/>
    <mergeCell ref="B14:B15"/>
    <mergeCell ref="C14:C15"/>
    <mergeCell ref="D14:D15"/>
    <mergeCell ref="E14:E15"/>
    <mergeCell ref="F14:G14"/>
    <mergeCell ref="H14:I14"/>
    <mergeCell ref="C26:E26"/>
    <mergeCell ref="G26:H26"/>
    <mergeCell ref="B1:I1"/>
    <mergeCell ref="B2:I2"/>
    <mergeCell ref="B3:I3"/>
    <mergeCell ref="C6:I6"/>
    <mergeCell ref="C7:I7"/>
  </mergeCells>
  <pageMargins left="0.70866141732283472" right="0.70866141732283472" top="0.74803149606299213" bottom="0.35433070866141736" header="0.31496062992125984" footer="0.31496062992125984"/>
  <pageSetup paperSize="9" scale="9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EA240-DCEE-4A69-A184-05FED39BA5FD}">
  <dimension ref="B1:K43"/>
  <sheetViews>
    <sheetView topLeftCell="A19" workbookViewId="0">
      <selection activeCell="F20" sqref="F20"/>
    </sheetView>
  </sheetViews>
  <sheetFormatPr defaultColWidth="9" defaultRowHeight="13.8"/>
  <cols>
    <col min="1" max="1" width="9" style="7"/>
    <col min="2" max="2" width="5.69921875" style="2" customWidth="1"/>
    <col min="3" max="3" width="39.5" style="7" customWidth="1"/>
    <col min="4" max="4" width="9.09765625" style="7" customWidth="1"/>
    <col min="5" max="5" width="11.59765625" style="7" customWidth="1"/>
    <col min="6" max="6" width="10.3984375" style="7" customWidth="1"/>
    <col min="7" max="7" width="13.8984375" style="7" customWidth="1"/>
    <col min="8" max="8" width="10.69921875" style="7" customWidth="1"/>
    <col min="9" max="9" width="15.3984375" style="7" customWidth="1"/>
    <col min="10" max="10" width="14" style="7" customWidth="1"/>
    <col min="11" max="11" width="13.69921875" style="26" bestFit="1" customWidth="1"/>
    <col min="12" max="16384" width="9" style="7"/>
  </cols>
  <sheetData>
    <row r="1" spans="2:9">
      <c r="B1" s="104" t="s">
        <v>12</v>
      </c>
      <c r="C1" s="104"/>
      <c r="D1" s="104"/>
      <c r="E1" s="104"/>
      <c r="F1" s="104"/>
      <c r="G1" s="104"/>
      <c r="H1" s="104"/>
      <c r="I1" s="104"/>
    </row>
    <row r="2" spans="2:9">
      <c r="B2" s="104" t="s">
        <v>13</v>
      </c>
      <c r="C2" s="104"/>
      <c r="D2" s="104"/>
      <c r="E2" s="104"/>
      <c r="F2" s="104"/>
      <c r="G2" s="104"/>
      <c r="H2" s="104"/>
      <c r="I2" s="104"/>
    </row>
    <row r="3" spans="2:9">
      <c r="B3" s="104" t="s">
        <v>50</v>
      </c>
      <c r="C3" s="104"/>
      <c r="D3" s="104"/>
      <c r="E3" s="104"/>
      <c r="F3" s="104"/>
      <c r="G3" s="104"/>
      <c r="H3" s="104"/>
      <c r="I3" s="104"/>
    </row>
    <row r="6" spans="2:9">
      <c r="C6" s="103" t="s">
        <v>15</v>
      </c>
      <c r="D6" s="103"/>
      <c r="E6" s="103"/>
      <c r="F6" s="103"/>
      <c r="G6" s="103"/>
      <c r="H6" s="103"/>
      <c r="I6" s="103"/>
    </row>
    <row r="7" spans="2:9">
      <c r="C7" s="103" t="s">
        <v>52</v>
      </c>
      <c r="D7" s="103"/>
      <c r="E7" s="103"/>
      <c r="F7" s="103"/>
      <c r="G7" s="103"/>
      <c r="H7" s="103"/>
      <c r="I7" s="103"/>
    </row>
    <row r="8" spans="2:9">
      <c r="C8" s="59"/>
      <c r="D8" s="59"/>
      <c r="E8" s="59"/>
      <c r="G8" s="59" t="s">
        <v>16</v>
      </c>
    </row>
    <row r="9" spans="2:9">
      <c r="C9" s="59"/>
      <c r="D9" s="59"/>
      <c r="E9" s="59"/>
      <c r="F9" s="59"/>
      <c r="G9" s="59"/>
    </row>
    <row r="10" spans="2:9">
      <c r="B10" s="98" t="s">
        <v>58</v>
      </c>
      <c r="C10" s="98"/>
      <c r="D10" s="98"/>
      <c r="E10" s="98"/>
      <c r="F10" s="98"/>
      <c r="G10" s="98"/>
      <c r="H10" s="98"/>
      <c r="I10" s="98"/>
    </row>
    <row r="11" spans="2:9">
      <c r="B11" s="58"/>
      <c r="C11" s="58"/>
      <c r="D11" s="58"/>
      <c r="E11" s="58"/>
      <c r="F11" s="58"/>
      <c r="G11" s="58"/>
      <c r="H11" s="58"/>
      <c r="I11" s="58"/>
    </row>
    <row r="12" spans="2:9">
      <c r="B12" s="98" t="s">
        <v>53</v>
      </c>
      <c r="C12" s="98"/>
      <c r="D12" s="98"/>
      <c r="E12" s="98"/>
      <c r="F12" s="98"/>
      <c r="G12" s="98"/>
      <c r="H12" s="98"/>
      <c r="I12" s="98"/>
    </row>
    <row r="14" spans="2:9" ht="28.2" customHeight="1">
      <c r="B14" s="105" t="s">
        <v>10</v>
      </c>
      <c r="C14" s="105" t="s">
        <v>1</v>
      </c>
      <c r="D14" s="106" t="s">
        <v>6</v>
      </c>
      <c r="E14" s="106" t="s">
        <v>7</v>
      </c>
      <c r="F14" s="108" t="s">
        <v>8</v>
      </c>
      <c r="G14" s="108"/>
      <c r="H14" s="108" t="s">
        <v>9</v>
      </c>
      <c r="I14" s="108"/>
    </row>
    <row r="15" spans="2:9">
      <c r="B15" s="105"/>
      <c r="C15" s="105"/>
      <c r="D15" s="107"/>
      <c r="E15" s="107"/>
      <c r="F15" s="63" t="s">
        <v>2</v>
      </c>
      <c r="G15" s="63" t="s">
        <v>0</v>
      </c>
      <c r="H15" s="63" t="s">
        <v>2</v>
      </c>
      <c r="I15" s="63" t="s">
        <v>0</v>
      </c>
    </row>
    <row r="16" spans="2:9">
      <c r="B16" s="61">
        <v>0</v>
      </c>
      <c r="C16" s="61">
        <v>1</v>
      </c>
      <c r="D16" s="62">
        <v>2</v>
      </c>
      <c r="E16" s="62">
        <v>3</v>
      </c>
      <c r="F16" s="61">
        <v>4</v>
      </c>
      <c r="G16" s="61">
        <v>5</v>
      </c>
      <c r="H16" s="61">
        <v>6</v>
      </c>
      <c r="I16" s="61">
        <v>7</v>
      </c>
    </row>
    <row r="17" spans="2:11">
      <c r="B17" s="61"/>
      <c r="C17" s="64" t="s">
        <v>60</v>
      </c>
      <c r="D17" s="62" t="s">
        <v>18</v>
      </c>
      <c r="E17" s="66">
        <v>56000</v>
      </c>
      <c r="F17" s="61">
        <v>40</v>
      </c>
      <c r="G17" s="67">
        <f>+F17*E17</f>
        <v>2240000</v>
      </c>
      <c r="H17" s="61">
        <f>+F17</f>
        <v>40</v>
      </c>
      <c r="I17" s="67">
        <f>+H17*E17</f>
        <v>2240000</v>
      </c>
    </row>
    <row r="18" spans="2:11">
      <c r="B18" s="63" t="s">
        <v>46</v>
      </c>
      <c r="C18" s="65" t="s">
        <v>61</v>
      </c>
      <c r="D18" s="62"/>
      <c r="E18" s="62"/>
      <c r="F18" s="61"/>
      <c r="G18" s="68">
        <f>SUM(G17)</f>
        <v>2240000</v>
      </c>
      <c r="H18" s="68"/>
      <c r="I18" s="68">
        <f t="shared" ref="I18" si="0">SUM(I17)</f>
        <v>2240000</v>
      </c>
    </row>
    <row r="19" spans="2:11">
      <c r="B19" s="61"/>
      <c r="C19" s="8" t="s">
        <v>23</v>
      </c>
      <c r="D19" s="61" t="s">
        <v>18</v>
      </c>
      <c r="E19" s="21">
        <v>65500</v>
      </c>
      <c r="F19" s="61">
        <v>140</v>
      </c>
      <c r="G19" s="9">
        <f t="shared" ref="G19" si="1">F19*E19</f>
        <v>9170000</v>
      </c>
      <c r="H19" s="61">
        <v>686</v>
      </c>
      <c r="I19" s="9">
        <f t="shared" ref="I19" si="2">H19*E19</f>
        <v>44933000</v>
      </c>
      <c r="J19" s="57"/>
    </row>
    <row r="20" spans="2:11">
      <c r="B20" s="61"/>
      <c r="C20" s="8" t="s">
        <v>59</v>
      </c>
      <c r="D20" s="61"/>
      <c r="E20" s="21"/>
      <c r="F20" s="61"/>
      <c r="G20" s="9">
        <v>5400000</v>
      </c>
      <c r="H20" s="61"/>
      <c r="I20" s="9">
        <f>+G20</f>
        <v>5400000</v>
      </c>
      <c r="J20" s="57"/>
    </row>
    <row r="21" spans="2:11">
      <c r="B21" s="11" t="s">
        <v>47</v>
      </c>
      <c r="C21" s="12" t="s">
        <v>0</v>
      </c>
      <c r="D21" s="1"/>
      <c r="E21" s="22"/>
      <c r="F21" s="11"/>
      <c r="G21" s="13">
        <f>SUM(G19:G20)</f>
        <v>14570000</v>
      </c>
      <c r="H21" s="69"/>
      <c r="I21" s="13">
        <f t="shared" ref="I21" si="3">SUM(I19:I20)</f>
        <v>50333000</v>
      </c>
    </row>
    <row r="22" spans="2:11">
      <c r="B22" s="11" t="s">
        <v>19</v>
      </c>
      <c r="C22" s="12" t="s">
        <v>28</v>
      </c>
      <c r="D22" s="11"/>
      <c r="E22" s="22"/>
      <c r="F22" s="11"/>
      <c r="G22" s="13">
        <f>+G21+G18</f>
        <v>16810000</v>
      </c>
      <c r="H22" s="69"/>
      <c r="I22" s="13">
        <f t="shared" ref="I22" si="4">+I21+I18</f>
        <v>52573000</v>
      </c>
    </row>
    <row r="23" spans="2:11">
      <c r="B23" s="44"/>
      <c r="C23" s="15" t="s">
        <v>24</v>
      </c>
      <c r="D23" s="16" t="s">
        <v>25</v>
      </c>
      <c r="E23" s="23">
        <v>650000</v>
      </c>
      <c r="F23" s="70">
        <v>1</v>
      </c>
      <c r="G23" s="29">
        <f t="shared" ref="G23" si="5">+F23*E23</f>
        <v>650000</v>
      </c>
      <c r="H23" s="70">
        <v>5</v>
      </c>
      <c r="I23" s="29">
        <f t="shared" ref="I23" si="6">+H23*E23</f>
        <v>3250000</v>
      </c>
    </row>
    <row r="24" spans="2:11">
      <c r="B24" s="11" t="s">
        <v>20</v>
      </c>
      <c r="C24" s="12" t="s">
        <v>26</v>
      </c>
      <c r="D24" s="11"/>
      <c r="E24" s="13"/>
      <c r="F24" s="11"/>
      <c r="G24" s="13">
        <f>SUM(G23:G23)</f>
        <v>650000</v>
      </c>
      <c r="H24" s="61"/>
      <c r="I24" s="13">
        <f>SUM(I23:I23)</f>
        <v>3250000</v>
      </c>
    </row>
    <row r="25" spans="2:11">
      <c r="B25" s="11" t="s">
        <v>21</v>
      </c>
      <c r="C25" s="12" t="s">
        <v>30</v>
      </c>
      <c r="D25" s="11"/>
      <c r="E25" s="13"/>
      <c r="F25" s="11"/>
      <c r="G25" s="13">
        <f>G22+G24</f>
        <v>17460000</v>
      </c>
      <c r="H25" s="69"/>
      <c r="I25" s="13">
        <f>I22+I24</f>
        <v>55823000</v>
      </c>
      <c r="J25" s="27"/>
    </row>
    <row r="26" spans="2:11">
      <c r="B26" s="11" t="s">
        <v>4</v>
      </c>
      <c r="C26" s="12" t="s">
        <v>3</v>
      </c>
      <c r="D26" s="11"/>
      <c r="E26" s="13"/>
      <c r="F26" s="11"/>
      <c r="G26" s="13">
        <f>+G25*0.1</f>
        <v>1746000</v>
      </c>
      <c r="H26" s="69"/>
      <c r="I26" s="13">
        <f>I25*0.1</f>
        <v>5582300</v>
      </c>
      <c r="J26" s="26"/>
    </row>
    <row r="27" spans="2:11">
      <c r="B27" s="11" t="s">
        <v>22</v>
      </c>
      <c r="C27" s="12" t="s">
        <v>5</v>
      </c>
      <c r="D27" s="11"/>
      <c r="E27" s="13"/>
      <c r="F27" s="11"/>
      <c r="G27" s="13">
        <f>SUM(G25:G26)</f>
        <v>19206000</v>
      </c>
      <c r="H27" s="69"/>
      <c r="I27" s="13">
        <f>SUM(I25:I26)</f>
        <v>61405300</v>
      </c>
      <c r="J27" s="34"/>
    </row>
    <row r="28" spans="2:11">
      <c r="C28" s="4"/>
    </row>
    <row r="29" spans="2:11">
      <c r="C29" s="110" t="s">
        <v>31</v>
      </c>
      <c r="D29" s="110"/>
      <c r="E29" s="110"/>
      <c r="F29" s="26"/>
      <c r="G29" s="97"/>
      <c r="H29" s="97"/>
    </row>
    <row r="30" spans="2:11">
      <c r="C30" s="58" t="s">
        <v>32</v>
      </c>
      <c r="F30" s="40" t="s">
        <v>33</v>
      </c>
      <c r="H30" s="30"/>
      <c r="K30" s="26">
        <f>+G22*2%</f>
        <v>336200</v>
      </c>
    </row>
    <row r="31" spans="2:11">
      <c r="C31" s="58"/>
      <c r="F31" s="26"/>
      <c r="G31" s="40"/>
      <c r="H31" s="30"/>
      <c r="K31" s="26">
        <f>+G22-K30</f>
        <v>16473800</v>
      </c>
    </row>
    <row r="32" spans="2:11">
      <c r="C32" s="58" t="s">
        <v>44</v>
      </c>
      <c r="F32" s="40" t="s">
        <v>45</v>
      </c>
      <c r="H32" s="30"/>
      <c r="K32" s="26">
        <f>+G23</f>
        <v>650000</v>
      </c>
    </row>
    <row r="33" spans="3:11">
      <c r="C33" s="58"/>
      <c r="F33" s="60"/>
      <c r="G33" s="40"/>
      <c r="H33" s="30"/>
      <c r="K33" s="26">
        <f>+K32+K31</f>
        <v>17123800</v>
      </c>
    </row>
    <row r="34" spans="3:11" ht="19.8" customHeight="1">
      <c r="C34" s="41" t="s">
        <v>35</v>
      </c>
      <c r="D34" s="42"/>
      <c r="F34" s="40" t="s">
        <v>34</v>
      </c>
      <c r="H34" s="30"/>
      <c r="K34" s="26">
        <f>+K33*0.1</f>
        <v>1712380</v>
      </c>
    </row>
    <row r="35" spans="3:11">
      <c r="C35" s="111" t="s">
        <v>36</v>
      </c>
      <c r="D35" s="111"/>
      <c r="E35" s="111"/>
      <c r="F35" s="26"/>
      <c r="G35" s="60"/>
      <c r="H35" s="30"/>
      <c r="K35" s="26">
        <f>+K34+K33</f>
        <v>18836180</v>
      </c>
    </row>
    <row r="36" spans="3:11">
      <c r="F36" s="26"/>
      <c r="G36" s="26"/>
      <c r="H36" s="30"/>
    </row>
    <row r="37" spans="3:11">
      <c r="C37" s="7" t="s">
        <v>51</v>
      </c>
      <c r="F37" s="32" t="s">
        <v>55</v>
      </c>
      <c r="H37" s="32"/>
    </row>
    <row r="38" spans="3:11">
      <c r="F38" s="26"/>
      <c r="G38" s="26"/>
      <c r="H38" s="30"/>
    </row>
    <row r="39" spans="3:11">
      <c r="C39" s="110" t="s">
        <v>39</v>
      </c>
      <c r="D39" s="110"/>
      <c r="E39" s="110"/>
      <c r="F39" s="26"/>
      <c r="G39" s="26"/>
      <c r="H39" s="30"/>
    </row>
    <row r="40" spans="3:11">
      <c r="C40" s="109" t="s">
        <v>40</v>
      </c>
      <c r="D40" s="109"/>
      <c r="E40" s="109"/>
      <c r="F40" s="32" t="s">
        <v>42</v>
      </c>
      <c r="H40" s="32"/>
    </row>
    <row r="41" spans="3:11">
      <c r="F41" s="60"/>
      <c r="G41" s="26"/>
      <c r="H41" s="30"/>
    </row>
    <row r="42" spans="3:11">
      <c r="C42" s="109" t="s">
        <v>41</v>
      </c>
      <c r="D42" s="109"/>
      <c r="E42" s="109"/>
      <c r="F42" s="112" t="s">
        <v>57</v>
      </c>
      <c r="G42" s="112"/>
      <c r="H42" s="32"/>
    </row>
    <row r="43" spans="3:11">
      <c r="F43" s="26"/>
      <c r="G43" s="26"/>
      <c r="H43" s="30"/>
    </row>
  </sheetData>
  <mergeCells count="20">
    <mergeCell ref="C42:E42"/>
    <mergeCell ref="F42:G42"/>
    <mergeCell ref="B12:I12"/>
    <mergeCell ref="B14:B15"/>
    <mergeCell ref="C14:C15"/>
    <mergeCell ref="D14:D15"/>
    <mergeCell ref="E14:E15"/>
    <mergeCell ref="F14:G14"/>
    <mergeCell ref="H14:I14"/>
    <mergeCell ref="C29:E29"/>
    <mergeCell ref="G29:H29"/>
    <mergeCell ref="C35:E35"/>
    <mergeCell ref="C39:E39"/>
    <mergeCell ref="C40:E40"/>
    <mergeCell ref="B10:I10"/>
    <mergeCell ref="B1:I1"/>
    <mergeCell ref="B2:I2"/>
    <mergeCell ref="B3:I3"/>
    <mergeCell ref="C6:I6"/>
    <mergeCell ref="C7:I7"/>
  </mergeCells>
  <pageMargins left="0.70866141732283472" right="0.70866141732283472" top="0.35433070866141736" bottom="0.35433070866141736" header="0.31496062992125984" footer="0.31496062992125984"/>
  <pageSetup paperSize="9" scale="9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92CC6-8F28-48B2-8A4A-7AE9B6213A56}">
  <dimension ref="B1:K43"/>
  <sheetViews>
    <sheetView topLeftCell="A10" workbookViewId="0">
      <selection activeCell="I34" sqref="I34"/>
    </sheetView>
  </sheetViews>
  <sheetFormatPr defaultColWidth="9" defaultRowHeight="13.8"/>
  <cols>
    <col min="1" max="1" width="9" style="7" customWidth="1"/>
    <col min="2" max="2" width="5.69921875" style="2" customWidth="1"/>
    <col min="3" max="3" width="39.5" style="7" customWidth="1"/>
    <col min="4" max="4" width="9.09765625" style="7" customWidth="1"/>
    <col min="5" max="5" width="11.59765625" style="7" customWidth="1"/>
    <col min="6" max="6" width="10.3984375" style="7" customWidth="1"/>
    <col min="7" max="7" width="13.8984375" style="7" customWidth="1"/>
    <col min="8" max="8" width="10.69921875" style="7" customWidth="1"/>
    <col min="9" max="9" width="15.3984375" style="7" customWidth="1"/>
    <col min="10" max="10" width="14" style="7" customWidth="1"/>
    <col min="11" max="11" width="13.69921875" style="26" bestFit="1" customWidth="1"/>
    <col min="12" max="16384" width="9" style="7"/>
  </cols>
  <sheetData>
    <row r="1" spans="2:9">
      <c r="B1" s="104" t="s">
        <v>12</v>
      </c>
      <c r="C1" s="104"/>
      <c r="D1" s="104"/>
      <c r="E1" s="104"/>
      <c r="F1" s="104"/>
      <c r="G1" s="104"/>
      <c r="H1" s="104"/>
      <c r="I1" s="104"/>
    </row>
    <row r="2" spans="2:9">
      <c r="B2" s="104" t="s">
        <v>13</v>
      </c>
      <c r="C2" s="104"/>
      <c r="D2" s="104"/>
      <c r="E2" s="104"/>
      <c r="F2" s="104"/>
      <c r="G2" s="104"/>
      <c r="H2" s="104"/>
      <c r="I2" s="104"/>
    </row>
    <row r="3" spans="2:9">
      <c r="B3" s="104" t="s">
        <v>50</v>
      </c>
      <c r="C3" s="104"/>
      <c r="D3" s="104"/>
      <c r="E3" s="104"/>
      <c r="F3" s="104"/>
      <c r="G3" s="104"/>
      <c r="H3" s="104"/>
      <c r="I3" s="104"/>
    </row>
    <row r="6" spans="2:9">
      <c r="C6" s="103" t="s">
        <v>15</v>
      </c>
      <c r="D6" s="103"/>
      <c r="E6" s="103"/>
      <c r="F6" s="103"/>
      <c r="G6" s="103"/>
      <c r="H6" s="103"/>
      <c r="I6" s="103"/>
    </row>
    <row r="7" spans="2:9">
      <c r="C7" s="103" t="s">
        <v>52</v>
      </c>
      <c r="D7" s="103"/>
      <c r="E7" s="103"/>
      <c r="F7" s="103"/>
      <c r="G7" s="103"/>
      <c r="H7" s="103"/>
      <c r="I7" s="103"/>
    </row>
    <row r="8" spans="2:9">
      <c r="C8" s="72"/>
      <c r="D8" s="72"/>
      <c r="E8" s="72"/>
      <c r="G8" s="72" t="s">
        <v>16</v>
      </c>
    </row>
    <row r="9" spans="2:9">
      <c r="C9" s="72"/>
      <c r="D9" s="72"/>
      <c r="E9" s="72"/>
      <c r="F9" s="72"/>
      <c r="G9" s="72"/>
    </row>
    <row r="10" spans="2:9">
      <c r="B10" s="98" t="s">
        <v>62</v>
      </c>
      <c r="C10" s="98"/>
      <c r="D10" s="98"/>
      <c r="E10" s="98"/>
      <c r="F10" s="98"/>
      <c r="G10" s="98"/>
      <c r="H10" s="98"/>
      <c r="I10" s="98"/>
    </row>
    <row r="11" spans="2:9">
      <c r="B11" s="71"/>
      <c r="C11" s="71"/>
      <c r="D11" s="71"/>
      <c r="E11" s="71"/>
      <c r="F11" s="71"/>
      <c r="G11" s="71"/>
      <c r="H11" s="71"/>
      <c r="I11" s="71"/>
    </row>
    <row r="12" spans="2:9">
      <c r="B12" s="98" t="s">
        <v>53</v>
      </c>
      <c r="C12" s="98"/>
      <c r="D12" s="98"/>
      <c r="E12" s="98"/>
      <c r="F12" s="98"/>
      <c r="G12" s="98"/>
      <c r="H12" s="98"/>
      <c r="I12" s="98"/>
    </row>
    <row r="14" spans="2:9" ht="28.2" customHeight="1">
      <c r="B14" s="105" t="s">
        <v>10</v>
      </c>
      <c r="C14" s="105" t="s">
        <v>1</v>
      </c>
      <c r="D14" s="106" t="s">
        <v>6</v>
      </c>
      <c r="E14" s="106" t="s">
        <v>7</v>
      </c>
      <c r="F14" s="108" t="s">
        <v>8</v>
      </c>
      <c r="G14" s="108"/>
      <c r="H14" s="108" t="s">
        <v>9</v>
      </c>
      <c r="I14" s="108"/>
    </row>
    <row r="15" spans="2:9">
      <c r="B15" s="105"/>
      <c r="C15" s="105"/>
      <c r="D15" s="107"/>
      <c r="E15" s="107"/>
      <c r="F15" s="76" t="s">
        <v>2</v>
      </c>
      <c r="G15" s="76" t="s">
        <v>0</v>
      </c>
      <c r="H15" s="76" t="s">
        <v>2</v>
      </c>
      <c r="I15" s="76" t="s">
        <v>0</v>
      </c>
    </row>
    <row r="16" spans="2:9">
      <c r="B16" s="74">
        <v>0</v>
      </c>
      <c r="C16" s="74">
        <v>1</v>
      </c>
      <c r="D16" s="75">
        <v>2</v>
      </c>
      <c r="E16" s="75">
        <v>3</v>
      </c>
      <c r="F16" s="74">
        <v>4</v>
      </c>
      <c r="G16" s="74">
        <v>5</v>
      </c>
      <c r="H16" s="74">
        <v>6</v>
      </c>
      <c r="I16" s="74">
        <v>7</v>
      </c>
    </row>
    <row r="17" spans="2:10">
      <c r="B17" s="74"/>
      <c r="C17" s="64" t="s">
        <v>60</v>
      </c>
      <c r="D17" s="75" t="s">
        <v>18</v>
      </c>
      <c r="E17" s="66">
        <v>56000</v>
      </c>
      <c r="F17" s="74"/>
      <c r="G17" s="67">
        <f>+F17*E17</f>
        <v>0</v>
      </c>
      <c r="H17" s="74">
        <v>40</v>
      </c>
      <c r="I17" s="67">
        <f>+H17*E17</f>
        <v>2240000</v>
      </c>
    </row>
    <row r="18" spans="2:10">
      <c r="B18" s="76" t="s">
        <v>46</v>
      </c>
      <c r="C18" s="65" t="s">
        <v>61</v>
      </c>
      <c r="D18" s="75"/>
      <c r="E18" s="75"/>
      <c r="F18" s="74"/>
      <c r="G18" s="68">
        <f>SUM(G17)</f>
        <v>0</v>
      </c>
      <c r="H18" s="68"/>
      <c r="I18" s="68">
        <f t="shared" ref="I18" si="0">SUM(I17)</f>
        <v>2240000</v>
      </c>
    </row>
    <row r="19" spans="2:10">
      <c r="B19" s="74"/>
      <c r="C19" s="8" t="s">
        <v>23</v>
      </c>
      <c r="D19" s="74" t="s">
        <v>18</v>
      </c>
      <c r="E19" s="21">
        <v>65500</v>
      </c>
      <c r="F19" s="74">
        <v>140</v>
      </c>
      <c r="G19" s="9">
        <f t="shared" ref="G19" si="1">F19*E19</f>
        <v>9170000</v>
      </c>
      <c r="H19" s="74">
        <v>826</v>
      </c>
      <c r="I19" s="9">
        <f t="shared" ref="I19" si="2">H19*E19</f>
        <v>54103000</v>
      </c>
      <c r="J19" s="57"/>
    </row>
    <row r="20" spans="2:10">
      <c r="B20" s="74"/>
      <c r="C20" s="8" t="s">
        <v>59</v>
      </c>
      <c r="D20" s="74"/>
      <c r="E20" s="21"/>
      <c r="F20" s="74"/>
      <c r="G20" s="9"/>
      <c r="H20" s="74"/>
      <c r="I20" s="9">
        <v>5400000</v>
      </c>
      <c r="J20" s="57"/>
    </row>
    <row r="21" spans="2:10">
      <c r="B21" s="11" t="s">
        <v>47</v>
      </c>
      <c r="C21" s="12" t="s">
        <v>0</v>
      </c>
      <c r="D21" s="1"/>
      <c r="E21" s="22"/>
      <c r="F21" s="11"/>
      <c r="G21" s="13">
        <f>SUM(G19:G20)</f>
        <v>9170000</v>
      </c>
      <c r="H21" s="69"/>
      <c r="I21" s="13">
        <f t="shared" ref="I21" si="3">SUM(I19:I20)</f>
        <v>59503000</v>
      </c>
    </row>
    <row r="22" spans="2:10">
      <c r="B22" s="11" t="s">
        <v>19</v>
      </c>
      <c r="C22" s="12" t="s">
        <v>28</v>
      </c>
      <c r="D22" s="11"/>
      <c r="E22" s="22"/>
      <c r="F22" s="11"/>
      <c r="G22" s="13">
        <f>+G21+G18</f>
        <v>9170000</v>
      </c>
      <c r="H22" s="69"/>
      <c r="I22" s="13">
        <f t="shared" ref="I22" si="4">+I21+I18</f>
        <v>61743000</v>
      </c>
    </row>
    <row r="23" spans="2:10">
      <c r="B23" s="44"/>
      <c r="C23" s="15" t="s">
        <v>24</v>
      </c>
      <c r="D23" s="16" t="s">
        <v>25</v>
      </c>
      <c r="E23" s="23">
        <v>650000</v>
      </c>
      <c r="F23" s="70">
        <v>1</v>
      </c>
      <c r="G23" s="29">
        <f t="shared" ref="G23" si="5">+F23*E23</f>
        <v>650000</v>
      </c>
      <c r="H23" s="70">
        <v>6</v>
      </c>
      <c r="I23" s="29">
        <f>+H23*E23</f>
        <v>3900000</v>
      </c>
    </row>
    <row r="24" spans="2:10">
      <c r="B24" s="11" t="s">
        <v>20</v>
      </c>
      <c r="C24" s="12" t="s">
        <v>26</v>
      </c>
      <c r="D24" s="11"/>
      <c r="E24" s="13"/>
      <c r="F24" s="11"/>
      <c r="G24" s="13">
        <f>SUM(G23:G23)</f>
        <v>650000</v>
      </c>
      <c r="H24" s="74"/>
      <c r="I24" s="13">
        <f>SUM(I23:I23)</f>
        <v>3900000</v>
      </c>
    </row>
    <row r="25" spans="2:10">
      <c r="B25" s="11" t="s">
        <v>21</v>
      </c>
      <c r="C25" s="12" t="s">
        <v>30</v>
      </c>
      <c r="D25" s="11"/>
      <c r="E25" s="13"/>
      <c r="F25" s="11"/>
      <c r="G25" s="13">
        <f>G22+G24</f>
        <v>9820000</v>
      </c>
      <c r="H25" s="69"/>
      <c r="I25" s="13">
        <f>I22+I24</f>
        <v>65643000</v>
      </c>
      <c r="J25" s="27"/>
    </row>
    <row r="26" spans="2:10">
      <c r="B26" s="11" t="s">
        <v>4</v>
      </c>
      <c r="C26" s="12" t="s">
        <v>3</v>
      </c>
      <c r="D26" s="11"/>
      <c r="E26" s="13"/>
      <c r="F26" s="11"/>
      <c r="G26" s="13">
        <f>+G25*0.1</f>
        <v>982000</v>
      </c>
      <c r="H26" s="69"/>
      <c r="I26" s="13">
        <f>I25*0.1</f>
        <v>6564300</v>
      </c>
      <c r="J26" s="26"/>
    </row>
    <row r="27" spans="2:10">
      <c r="B27" s="11" t="s">
        <v>22</v>
      </c>
      <c r="C27" s="12" t="s">
        <v>5</v>
      </c>
      <c r="D27" s="11"/>
      <c r="E27" s="13"/>
      <c r="F27" s="11"/>
      <c r="G27" s="13">
        <f>SUM(G25:G26)</f>
        <v>10802000</v>
      </c>
      <c r="H27" s="69"/>
      <c r="I27" s="13">
        <f>SUM(I25:I26)</f>
        <v>72207300</v>
      </c>
      <c r="J27" s="34"/>
    </row>
    <row r="28" spans="2:10">
      <c r="C28" s="4"/>
    </row>
    <row r="29" spans="2:10">
      <c r="C29" s="110" t="s">
        <v>31</v>
      </c>
      <c r="D29" s="110"/>
      <c r="E29" s="110"/>
      <c r="F29" s="26"/>
      <c r="G29" s="97"/>
      <c r="H29" s="97"/>
    </row>
    <row r="30" spans="2:10">
      <c r="C30" s="71" t="s">
        <v>32</v>
      </c>
      <c r="F30" s="40" t="s">
        <v>33</v>
      </c>
      <c r="H30" s="30"/>
    </row>
    <row r="31" spans="2:10">
      <c r="C31" s="71"/>
      <c r="F31" s="26"/>
      <c r="G31" s="40"/>
      <c r="H31" s="30"/>
    </row>
    <row r="32" spans="2:10">
      <c r="C32" s="71" t="s">
        <v>44</v>
      </c>
      <c r="F32" s="40" t="s">
        <v>45</v>
      </c>
      <c r="H32" s="30"/>
    </row>
    <row r="33" spans="3:8">
      <c r="C33" s="71"/>
      <c r="F33" s="73"/>
      <c r="G33" s="40"/>
      <c r="H33" s="30"/>
    </row>
    <row r="34" spans="3:8" ht="19.8" customHeight="1">
      <c r="C34" s="41" t="s">
        <v>35</v>
      </c>
      <c r="D34" s="42"/>
      <c r="F34" s="40" t="s">
        <v>34</v>
      </c>
      <c r="H34" s="30"/>
    </row>
    <row r="35" spans="3:8">
      <c r="C35" s="111" t="s">
        <v>36</v>
      </c>
      <c r="D35" s="111"/>
      <c r="E35" s="111"/>
      <c r="F35" s="26"/>
      <c r="G35" s="73"/>
      <c r="H35" s="30"/>
    </row>
    <row r="36" spans="3:8">
      <c r="F36" s="26"/>
      <c r="G36" s="26"/>
      <c r="H36" s="30"/>
    </row>
    <row r="37" spans="3:8">
      <c r="C37" s="7" t="s">
        <v>51</v>
      </c>
      <c r="F37" s="32" t="s">
        <v>55</v>
      </c>
      <c r="H37" s="32"/>
    </row>
    <row r="38" spans="3:8">
      <c r="F38" s="26"/>
      <c r="G38" s="26"/>
      <c r="H38" s="30"/>
    </row>
    <row r="39" spans="3:8">
      <c r="C39" s="110" t="s">
        <v>39</v>
      </c>
      <c r="D39" s="110"/>
      <c r="E39" s="110"/>
      <c r="F39" s="26"/>
      <c r="G39" s="26"/>
      <c r="H39" s="30"/>
    </row>
    <row r="40" spans="3:8">
      <c r="C40" s="109" t="s">
        <v>40</v>
      </c>
      <c r="D40" s="109"/>
      <c r="E40" s="109"/>
      <c r="F40" s="32" t="s">
        <v>42</v>
      </c>
      <c r="H40" s="32"/>
    </row>
    <row r="41" spans="3:8">
      <c r="F41" s="73"/>
      <c r="G41" s="26"/>
      <c r="H41" s="30"/>
    </row>
    <row r="42" spans="3:8">
      <c r="C42" s="109" t="s">
        <v>41</v>
      </c>
      <c r="D42" s="109"/>
      <c r="E42" s="109"/>
      <c r="F42" s="112" t="s">
        <v>57</v>
      </c>
      <c r="G42" s="112"/>
      <c r="H42" s="32"/>
    </row>
    <row r="43" spans="3:8">
      <c r="F43" s="26"/>
      <c r="G43" s="26"/>
      <c r="H43" s="30"/>
    </row>
  </sheetData>
  <mergeCells count="20">
    <mergeCell ref="C42:E42"/>
    <mergeCell ref="F42:G42"/>
    <mergeCell ref="B12:I12"/>
    <mergeCell ref="B14:B15"/>
    <mergeCell ref="C14:C15"/>
    <mergeCell ref="D14:D15"/>
    <mergeCell ref="E14:E15"/>
    <mergeCell ref="F14:G14"/>
    <mergeCell ref="H14:I14"/>
    <mergeCell ref="C29:E29"/>
    <mergeCell ref="G29:H29"/>
    <mergeCell ref="C35:E35"/>
    <mergeCell ref="C39:E39"/>
    <mergeCell ref="C40:E40"/>
    <mergeCell ref="B10:I10"/>
    <mergeCell ref="B1:I1"/>
    <mergeCell ref="B2:I2"/>
    <mergeCell ref="B3:I3"/>
    <mergeCell ref="C6:I6"/>
    <mergeCell ref="C7:I7"/>
  </mergeCells>
  <pageMargins left="0.70866141732283472" right="0.70866141732283472" top="0.35433070866141736" bottom="0.35433070866141736" header="0.31496062992125984" footer="0.31496062992125984"/>
  <pageSetup paperSize="9" scale="9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F7741-73F3-47C7-86FB-3B9BAD802CFB}">
  <dimension ref="B1:K43"/>
  <sheetViews>
    <sheetView topLeftCell="A7" workbookViewId="0">
      <selection sqref="A1:XFD1048576"/>
    </sheetView>
  </sheetViews>
  <sheetFormatPr defaultColWidth="9" defaultRowHeight="13.8"/>
  <cols>
    <col min="1" max="1" width="9" style="7"/>
    <col min="2" max="2" width="5.69921875" style="2" customWidth="1"/>
    <col min="3" max="3" width="39.5" style="7" customWidth="1"/>
    <col min="4" max="4" width="9.09765625" style="7" customWidth="1"/>
    <col min="5" max="5" width="11.59765625" style="7" customWidth="1"/>
    <col min="6" max="6" width="10.3984375" style="7" customWidth="1"/>
    <col min="7" max="7" width="13.8984375" style="7" customWidth="1"/>
    <col min="8" max="8" width="10.69921875" style="7" customWidth="1"/>
    <col min="9" max="9" width="15.3984375" style="7" customWidth="1"/>
    <col min="10" max="10" width="14" style="7" customWidth="1"/>
    <col min="11" max="11" width="13.69921875" style="26" bestFit="1" customWidth="1"/>
    <col min="12" max="16384" width="9" style="7"/>
  </cols>
  <sheetData>
    <row r="1" spans="2:9">
      <c r="B1" s="104" t="s">
        <v>12</v>
      </c>
      <c r="C1" s="104"/>
      <c r="D1" s="104"/>
      <c r="E1" s="104"/>
      <c r="F1" s="104"/>
      <c r="G1" s="104"/>
      <c r="H1" s="104"/>
      <c r="I1" s="104"/>
    </row>
    <row r="2" spans="2:9">
      <c r="B2" s="104" t="s">
        <v>13</v>
      </c>
      <c r="C2" s="104"/>
      <c r="D2" s="104"/>
      <c r="E2" s="104"/>
      <c r="F2" s="104"/>
      <c r="G2" s="104"/>
      <c r="H2" s="104"/>
      <c r="I2" s="104"/>
    </row>
    <row r="3" spans="2:9">
      <c r="B3" s="104" t="s">
        <v>50</v>
      </c>
      <c r="C3" s="104"/>
      <c r="D3" s="104"/>
      <c r="E3" s="104"/>
      <c r="F3" s="104"/>
      <c r="G3" s="104"/>
      <c r="H3" s="104"/>
      <c r="I3" s="104"/>
    </row>
    <row r="6" spans="2:9">
      <c r="C6" s="103" t="s">
        <v>15</v>
      </c>
      <c r="D6" s="103"/>
      <c r="E6" s="103"/>
      <c r="F6" s="103"/>
      <c r="G6" s="103"/>
      <c r="H6" s="103"/>
      <c r="I6" s="103"/>
    </row>
    <row r="7" spans="2:9">
      <c r="C7" s="103" t="s">
        <v>52</v>
      </c>
      <c r="D7" s="103"/>
      <c r="E7" s="103"/>
      <c r="F7" s="103"/>
      <c r="G7" s="103"/>
      <c r="H7" s="103"/>
      <c r="I7" s="103"/>
    </row>
    <row r="8" spans="2:9">
      <c r="C8" s="80"/>
      <c r="D8" s="80"/>
      <c r="E8" s="80"/>
      <c r="G8" s="80" t="s">
        <v>16</v>
      </c>
    </row>
    <row r="9" spans="2:9">
      <c r="C9" s="80"/>
      <c r="D9" s="80"/>
      <c r="E9" s="80"/>
      <c r="F9" s="80"/>
      <c r="G9" s="80"/>
    </row>
    <row r="10" spans="2:9">
      <c r="B10" s="98" t="s">
        <v>63</v>
      </c>
      <c r="C10" s="98"/>
      <c r="D10" s="98"/>
      <c r="E10" s="98"/>
      <c r="F10" s="98"/>
      <c r="G10" s="98"/>
      <c r="H10" s="98"/>
      <c r="I10" s="98"/>
    </row>
    <row r="11" spans="2:9">
      <c r="B11" s="79"/>
      <c r="C11" s="79"/>
      <c r="D11" s="79"/>
      <c r="E11" s="79"/>
      <c r="F11" s="79"/>
      <c r="G11" s="79"/>
      <c r="H11" s="79"/>
      <c r="I11" s="79"/>
    </row>
    <row r="12" spans="2:9">
      <c r="B12" s="98" t="s">
        <v>53</v>
      </c>
      <c r="C12" s="98"/>
      <c r="D12" s="98"/>
      <c r="E12" s="98"/>
      <c r="F12" s="98"/>
      <c r="G12" s="98"/>
      <c r="H12" s="98"/>
      <c r="I12" s="98"/>
    </row>
    <row r="14" spans="2:9" ht="28.2" customHeight="1">
      <c r="B14" s="105" t="s">
        <v>10</v>
      </c>
      <c r="C14" s="105" t="s">
        <v>1</v>
      </c>
      <c r="D14" s="106" t="s">
        <v>6</v>
      </c>
      <c r="E14" s="106" t="s">
        <v>7</v>
      </c>
      <c r="F14" s="108" t="s">
        <v>8</v>
      </c>
      <c r="G14" s="108"/>
      <c r="H14" s="108" t="s">
        <v>9</v>
      </c>
      <c r="I14" s="108"/>
    </row>
    <row r="15" spans="2:9">
      <c r="B15" s="105"/>
      <c r="C15" s="105"/>
      <c r="D15" s="107"/>
      <c r="E15" s="107"/>
      <c r="F15" s="84" t="s">
        <v>2</v>
      </c>
      <c r="G15" s="84" t="s">
        <v>0</v>
      </c>
      <c r="H15" s="84" t="s">
        <v>2</v>
      </c>
      <c r="I15" s="84" t="s">
        <v>0</v>
      </c>
    </row>
    <row r="16" spans="2:9">
      <c r="B16" s="82">
        <v>0</v>
      </c>
      <c r="C16" s="82">
        <v>1</v>
      </c>
      <c r="D16" s="83">
        <v>2</v>
      </c>
      <c r="E16" s="83">
        <v>3</v>
      </c>
      <c r="F16" s="82">
        <v>4</v>
      </c>
      <c r="G16" s="82">
        <v>5</v>
      </c>
      <c r="H16" s="82">
        <v>6</v>
      </c>
      <c r="I16" s="82">
        <v>7</v>
      </c>
    </row>
    <row r="17" spans="2:11">
      <c r="B17" s="82"/>
      <c r="C17" s="64" t="s">
        <v>60</v>
      </c>
      <c r="D17" s="83" t="s">
        <v>18</v>
      </c>
      <c r="E17" s="66">
        <v>56000</v>
      </c>
      <c r="F17" s="82"/>
      <c r="G17" s="67">
        <f>+F17*E17</f>
        <v>0</v>
      </c>
      <c r="H17" s="82">
        <v>40</v>
      </c>
      <c r="I17" s="67">
        <f>+H17*E17</f>
        <v>2240000</v>
      </c>
    </row>
    <row r="18" spans="2:11">
      <c r="B18" s="84" t="s">
        <v>46</v>
      </c>
      <c r="C18" s="65" t="s">
        <v>61</v>
      </c>
      <c r="D18" s="83"/>
      <c r="E18" s="83"/>
      <c r="F18" s="82"/>
      <c r="G18" s="68">
        <f>SUM(G17)</f>
        <v>0</v>
      </c>
      <c r="H18" s="68"/>
      <c r="I18" s="68">
        <f t="shared" ref="I18" si="0">SUM(I17)</f>
        <v>2240000</v>
      </c>
    </row>
    <row r="19" spans="2:11">
      <c r="B19" s="82"/>
      <c r="C19" s="8" t="s">
        <v>23</v>
      </c>
      <c r="D19" s="82" t="s">
        <v>18</v>
      </c>
      <c r="E19" s="21">
        <v>65500</v>
      </c>
      <c r="F19" s="82">
        <v>110</v>
      </c>
      <c r="G19" s="9">
        <f t="shared" ref="G19" si="1">F19*E19</f>
        <v>7205000</v>
      </c>
      <c r="H19" s="82">
        <v>936</v>
      </c>
      <c r="I19" s="9">
        <f t="shared" ref="I19" si="2">H19*E19</f>
        <v>61308000</v>
      </c>
      <c r="J19" s="57"/>
    </row>
    <row r="20" spans="2:11">
      <c r="B20" s="82"/>
      <c r="C20" s="8" t="s">
        <v>59</v>
      </c>
      <c r="D20" s="82"/>
      <c r="E20" s="21"/>
      <c r="F20" s="82"/>
      <c r="G20" s="9">
        <v>5397806</v>
      </c>
      <c r="H20" s="82"/>
      <c r="I20" s="9">
        <v>10797806</v>
      </c>
      <c r="J20" s="57"/>
    </row>
    <row r="21" spans="2:11">
      <c r="B21" s="11" t="s">
        <v>47</v>
      </c>
      <c r="C21" s="12" t="s">
        <v>0</v>
      </c>
      <c r="D21" s="1"/>
      <c r="E21" s="22"/>
      <c r="F21" s="11"/>
      <c r="G21" s="13">
        <f>SUM(G19:G20)</f>
        <v>12602806</v>
      </c>
      <c r="H21" s="69"/>
      <c r="I21" s="13">
        <f t="shared" ref="I21" si="3">SUM(I19:I20)</f>
        <v>72105806</v>
      </c>
      <c r="K21" s="26">
        <f>+G22*2%</f>
        <v>252056.12</v>
      </c>
    </row>
    <row r="22" spans="2:11">
      <c r="B22" s="11" t="s">
        <v>19</v>
      </c>
      <c r="C22" s="12" t="s">
        <v>28</v>
      </c>
      <c r="D22" s="11"/>
      <c r="E22" s="22"/>
      <c r="F22" s="11"/>
      <c r="G22" s="13">
        <f>+G21+G18</f>
        <v>12602806</v>
      </c>
      <c r="H22" s="69"/>
      <c r="I22" s="13">
        <f t="shared" ref="I22" si="4">+I21+I18</f>
        <v>74345806</v>
      </c>
      <c r="K22" s="26">
        <f>+G22-K21</f>
        <v>12350749.880000001</v>
      </c>
    </row>
    <row r="23" spans="2:11">
      <c r="B23" s="44"/>
      <c r="C23" s="15" t="s">
        <v>24</v>
      </c>
      <c r="D23" s="16" t="s">
        <v>25</v>
      </c>
      <c r="E23" s="23">
        <v>650000</v>
      </c>
      <c r="F23" s="70">
        <v>1</v>
      </c>
      <c r="G23" s="29">
        <f t="shared" ref="G23" si="5">+F23*E23</f>
        <v>650000</v>
      </c>
      <c r="H23" s="70">
        <v>7</v>
      </c>
      <c r="I23" s="29">
        <f>+H23*E23</f>
        <v>4550000</v>
      </c>
      <c r="K23" s="26">
        <f>+G24</f>
        <v>650000</v>
      </c>
    </row>
    <row r="24" spans="2:11">
      <c r="B24" s="11" t="s">
        <v>20</v>
      </c>
      <c r="C24" s="12" t="s">
        <v>26</v>
      </c>
      <c r="D24" s="11"/>
      <c r="E24" s="13"/>
      <c r="F24" s="11"/>
      <c r="G24" s="13">
        <f>SUM(G23:G23)</f>
        <v>650000</v>
      </c>
      <c r="H24" s="82"/>
      <c r="I24" s="13">
        <f>SUM(I23:I23)</f>
        <v>4550000</v>
      </c>
      <c r="K24" s="26">
        <f>+K23+K22</f>
        <v>13000749.880000001</v>
      </c>
    </row>
    <row r="25" spans="2:11">
      <c r="B25" s="11" t="s">
        <v>21</v>
      </c>
      <c r="C25" s="12" t="s">
        <v>30</v>
      </c>
      <c r="D25" s="11"/>
      <c r="E25" s="13"/>
      <c r="F25" s="11"/>
      <c r="G25" s="13">
        <f>G22+G24</f>
        <v>13252806</v>
      </c>
      <c r="H25" s="69"/>
      <c r="I25" s="13">
        <f>I22+I24</f>
        <v>78895806</v>
      </c>
      <c r="J25" s="27"/>
      <c r="K25" s="26">
        <f>+K24*0.1</f>
        <v>1300074.9880000001</v>
      </c>
    </row>
    <row r="26" spans="2:11">
      <c r="B26" s="11" t="s">
        <v>4</v>
      </c>
      <c r="C26" s="12" t="s">
        <v>3</v>
      </c>
      <c r="D26" s="11"/>
      <c r="E26" s="13"/>
      <c r="F26" s="11"/>
      <c r="G26" s="13">
        <f>+G25*0.1</f>
        <v>1325280.6000000001</v>
      </c>
      <c r="H26" s="69"/>
      <c r="I26" s="13">
        <f>I25*0.1</f>
        <v>7889580.6000000006</v>
      </c>
      <c r="J26" s="26"/>
      <c r="K26" s="26">
        <f>+K25+K24</f>
        <v>14300824.868000001</v>
      </c>
    </row>
    <row r="27" spans="2:11">
      <c r="B27" s="11" t="s">
        <v>22</v>
      </c>
      <c r="C27" s="12" t="s">
        <v>5</v>
      </c>
      <c r="D27" s="11"/>
      <c r="E27" s="13"/>
      <c r="F27" s="11"/>
      <c r="G27" s="13">
        <f>SUM(G25:G26)</f>
        <v>14578086.6</v>
      </c>
      <c r="H27" s="69"/>
      <c r="I27" s="13">
        <f>SUM(I25:I26)</f>
        <v>86785386.599999994</v>
      </c>
      <c r="J27" s="34"/>
    </row>
    <row r="28" spans="2:11">
      <c r="C28" s="4"/>
    </row>
    <row r="29" spans="2:11">
      <c r="C29" s="110" t="s">
        <v>31</v>
      </c>
      <c r="D29" s="110"/>
      <c r="E29" s="110"/>
      <c r="F29" s="26"/>
      <c r="G29" s="97"/>
      <c r="H29" s="97"/>
    </row>
    <row r="30" spans="2:11">
      <c r="C30" s="79" t="s">
        <v>32</v>
      </c>
      <c r="F30" s="40" t="s">
        <v>33</v>
      </c>
      <c r="H30" s="30"/>
    </row>
    <row r="31" spans="2:11">
      <c r="C31" s="79"/>
      <c r="F31" s="26"/>
      <c r="G31" s="40"/>
      <c r="H31" s="30"/>
    </row>
    <row r="32" spans="2:11">
      <c r="C32" s="79" t="s">
        <v>44</v>
      </c>
      <c r="F32" s="40" t="s">
        <v>45</v>
      </c>
      <c r="H32" s="30"/>
    </row>
    <row r="33" spans="3:8">
      <c r="C33" s="79"/>
      <c r="F33" s="81"/>
      <c r="G33" s="40"/>
      <c r="H33" s="30"/>
    </row>
    <row r="34" spans="3:8" ht="19.8" customHeight="1">
      <c r="C34" s="41" t="s">
        <v>35</v>
      </c>
      <c r="D34" s="42"/>
      <c r="F34" s="40" t="s">
        <v>34</v>
      </c>
      <c r="H34" s="30"/>
    </row>
    <row r="35" spans="3:8">
      <c r="C35" s="111" t="s">
        <v>36</v>
      </c>
      <c r="D35" s="111"/>
      <c r="E35" s="111"/>
      <c r="F35" s="26"/>
      <c r="G35" s="81"/>
      <c r="H35" s="30"/>
    </row>
    <row r="36" spans="3:8">
      <c r="F36" s="26"/>
      <c r="G36" s="26"/>
      <c r="H36" s="30"/>
    </row>
    <row r="37" spans="3:8">
      <c r="C37" s="7" t="s">
        <v>51</v>
      </c>
      <c r="F37" s="32" t="s">
        <v>55</v>
      </c>
      <c r="H37" s="32"/>
    </row>
    <row r="38" spans="3:8">
      <c r="F38" s="26"/>
      <c r="G38" s="26"/>
      <c r="H38" s="30"/>
    </row>
    <row r="39" spans="3:8">
      <c r="C39" s="110" t="s">
        <v>39</v>
      </c>
      <c r="D39" s="110"/>
      <c r="E39" s="110"/>
      <c r="F39" s="26"/>
      <c r="G39" s="26"/>
      <c r="H39" s="30"/>
    </row>
    <row r="40" spans="3:8">
      <c r="C40" s="109" t="s">
        <v>40</v>
      </c>
      <c r="D40" s="109"/>
      <c r="E40" s="109"/>
      <c r="F40" s="32" t="s">
        <v>42</v>
      </c>
      <c r="H40" s="32"/>
    </row>
    <row r="41" spans="3:8">
      <c r="F41" s="81"/>
      <c r="G41" s="26"/>
      <c r="H41" s="30"/>
    </row>
    <row r="42" spans="3:8">
      <c r="C42" s="109" t="s">
        <v>41</v>
      </c>
      <c r="D42" s="109"/>
      <c r="E42" s="109"/>
      <c r="F42" s="112" t="s">
        <v>57</v>
      </c>
      <c r="G42" s="112"/>
      <c r="H42" s="32"/>
    </row>
    <row r="43" spans="3:8">
      <c r="F43" s="26"/>
      <c r="G43" s="26"/>
      <c r="H43" s="30"/>
    </row>
  </sheetData>
  <mergeCells count="20">
    <mergeCell ref="C42:E42"/>
    <mergeCell ref="F42:G42"/>
    <mergeCell ref="B12:I12"/>
    <mergeCell ref="B14:B15"/>
    <mergeCell ref="C14:C15"/>
    <mergeCell ref="D14:D15"/>
    <mergeCell ref="E14:E15"/>
    <mergeCell ref="F14:G14"/>
    <mergeCell ref="H14:I14"/>
    <mergeCell ref="C29:E29"/>
    <mergeCell ref="G29:H29"/>
    <mergeCell ref="C35:E35"/>
    <mergeCell ref="C39:E39"/>
    <mergeCell ref="C40:E40"/>
    <mergeCell ref="B10:I10"/>
    <mergeCell ref="B1:I1"/>
    <mergeCell ref="B2:I2"/>
    <mergeCell ref="B3:I3"/>
    <mergeCell ref="C6:I6"/>
    <mergeCell ref="C7:I7"/>
  </mergeCells>
  <pageMargins left="0.70866141732283472" right="0.70866141732283472" top="0.35433070866141736" bottom="0.35433070866141736" header="0.31496062992125984" footer="0.31496062992125984"/>
  <pageSetup paperSize="9" scale="9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D9D03-CEC6-4CD3-8EE7-BB19A9015BB4}">
  <dimension ref="B1:K43"/>
  <sheetViews>
    <sheetView topLeftCell="A16" workbookViewId="0">
      <selection activeCell="H45" sqref="H45"/>
    </sheetView>
  </sheetViews>
  <sheetFormatPr defaultColWidth="9" defaultRowHeight="13.8"/>
  <cols>
    <col min="1" max="1" width="9" style="7"/>
    <col min="2" max="2" width="5.69921875" style="2" customWidth="1"/>
    <col min="3" max="3" width="39.5" style="7" customWidth="1"/>
    <col min="4" max="4" width="9.09765625" style="7" customWidth="1"/>
    <col min="5" max="5" width="11.59765625" style="7" customWidth="1"/>
    <col min="6" max="6" width="10.3984375" style="7" customWidth="1"/>
    <col min="7" max="7" width="13.8984375" style="7" customWidth="1"/>
    <col min="8" max="8" width="10.69921875" style="7" customWidth="1"/>
    <col min="9" max="9" width="15.3984375" style="7" customWidth="1"/>
    <col min="10" max="10" width="14" style="7" customWidth="1"/>
    <col min="11" max="11" width="13.69921875" style="26" bestFit="1" customWidth="1"/>
    <col min="12" max="16384" width="9" style="7"/>
  </cols>
  <sheetData>
    <row r="1" spans="2:9">
      <c r="B1" s="104" t="s">
        <v>12</v>
      </c>
      <c r="C1" s="104"/>
      <c r="D1" s="104"/>
      <c r="E1" s="104"/>
      <c r="F1" s="104"/>
      <c r="G1" s="104"/>
      <c r="H1" s="104"/>
      <c r="I1" s="104"/>
    </row>
    <row r="2" spans="2:9">
      <c r="B2" s="104" t="s">
        <v>13</v>
      </c>
      <c r="C2" s="104"/>
      <c r="D2" s="104"/>
      <c r="E2" s="104"/>
      <c r="F2" s="104"/>
      <c r="G2" s="104"/>
      <c r="H2" s="104"/>
      <c r="I2" s="104"/>
    </row>
    <row r="3" spans="2:9">
      <c r="B3" s="104" t="s">
        <v>50</v>
      </c>
      <c r="C3" s="104"/>
      <c r="D3" s="104"/>
      <c r="E3" s="104"/>
      <c r="F3" s="104"/>
      <c r="G3" s="104"/>
      <c r="H3" s="104"/>
      <c r="I3" s="104"/>
    </row>
    <row r="6" spans="2:9">
      <c r="C6" s="103" t="s">
        <v>15</v>
      </c>
      <c r="D6" s="103"/>
      <c r="E6" s="103"/>
      <c r="F6" s="103"/>
      <c r="G6" s="103"/>
      <c r="H6" s="103"/>
      <c r="I6" s="103"/>
    </row>
    <row r="7" spans="2:9">
      <c r="C7" s="103" t="s">
        <v>52</v>
      </c>
      <c r="D7" s="103"/>
      <c r="E7" s="103"/>
      <c r="F7" s="103"/>
      <c r="G7" s="103"/>
      <c r="H7" s="103"/>
      <c r="I7" s="103"/>
    </row>
    <row r="8" spans="2:9">
      <c r="C8" s="86"/>
      <c r="D8" s="86"/>
      <c r="E8" s="86"/>
      <c r="G8" s="86" t="s">
        <v>16</v>
      </c>
    </row>
    <row r="9" spans="2:9">
      <c r="C9" s="86"/>
      <c r="D9" s="86"/>
      <c r="E9" s="86"/>
      <c r="F9" s="86"/>
      <c r="G9" s="86"/>
    </row>
    <row r="10" spans="2:9">
      <c r="B10" s="98" t="s">
        <v>64</v>
      </c>
      <c r="C10" s="98"/>
      <c r="D10" s="98"/>
      <c r="E10" s="98"/>
      <c r="F10" s="98"/>
      <c r="G10" s="98"/>
      <c r="H10" s="98"/>
      <c r="I10" s="98"/>
    </row>
    <row r="11" spans="2:9">
      <c r="B11" s="85"/>
      <c r="C11" s="85"/>
      <c r="D11" s="85"/>
      <c r="E11" s="85"/>
      <c r="F11" s="85"/>
      <c r="G11" s="85"/>
      <c r="H11" s="85"/>
      <c r="I11" s="85"/>
    </row>
    <row r="12" spans="2:9">
      <c r="B12" s="98" t="s">
        <v>53</v>
      </c>
      <c r="C12" s="98"/>
      <c r="D12" s="98"/>
      <c r="E12" s="98"/>
      <c r="F12" s="98"/>
      <c r="G12" s="98"/>
      <c r="H12" s="98"/>
      <c r="I12" s="98"/>
    </row>
    <row r="14" spans="2:9" ht="28.2" customHeight="1">
      <c r="B14" s="105" t="s">
        <v>10</v>
      </c>
      <c r="C14" s="105" t="s">
        <v>1</v>
      </c>
      <c r="D14" s="106" t="s">
        <v>6</v>
      </c>
      <c r="E14" s="106" t="s">
        <v>7</v>
      </c>
      <c r="F14" s="108" t="s">
        <v>8</v>
      </c>
      <c r="G14" s="108"/>
      <c r="H14" s="108" t="s">
        <v>9</v>
      </c>
      <c r="I14" s="108"/>
    </row>
    <row r="15" spans="2:9">
      <c r="B15" s="105"/>
      <c r="C15" s="105"/>
      <c r="D15" s="107"/>
      <c r="E15" s="107"/>
      <c r="F15" s="90" t="s">
        <v>2</v>
      </c>
      <c r="G15" s="90" t="s">
        <v>0</v>
      </c>
      <c r="H15" s="90" t="s">
        <v>2</v>
      </c>
      <c r="I15" s="90" t="s">
        <v>0</v>
      </c>
    </row>
    <row r="16" spans="2:9">
      <c r="B16" s="88">
        <v>0</v>
      </c>
      <c r="C16" s="88">
        <v>1</v>
      </c>
      <c r="D16" s="89">
        <v>2</v>
      </c>
      <c r="E16" s="89">
        <v>3</v>
      </c>
      <c r="F16" s="88">
        <v>4</v>
      </c>
      <c r="G16" s="88">
        <v>5</v>
      </c>
      <c r="H16" s="88">
        <v>6</v>
      </c>
      <c r="I16" s="88">
        <v>7</v>
      </c>
    </row>
    <row r="17" spans="2:10">
      <c r="B17" s="88"/>
      <c r="C17" s="64" t="s">
        <v>60</v>
      </c>
      <c r="D17" s="89" t="s">
        <v>18</v>
      </c>
      <c r="E17" s="66">
        <v>56000</v>
      </c>
      <c r="F17" s="88"/>
      <c r="G17" s="67">
        <f>+F17*E17</f>
        <v>0</v>
      </c>
      <c r="H17" s="88">
        <v>40</v>
      </c>
      <c r="I17" s="67">
        <f>+H17*E17</f>
        <v>2240000</v>
      </c>
    </row>
    <row r="18" spans="2:10">
      <c r="B18" s="90" t="s">
        <v>46</v>
      </c>
      <c r="C18" s="65" t="s">
        <v>61</v>
      </c>
      <c r="D18" s="89"/>
      <c r="E18" s="89"/>
      <c r="F18" s="88"/>
      <c r="G18" s="68">
        <f>SUM(G17)</f>
        <v>0</v>
      </c>
      <c r="H18" s="68"/>
      <c r="I18" s="68">
        <f t="shared" ref="I18" si="0">SUM(I17)</f>
        <v>2240000</v>
      </c>
    </row>
    <row r="19" spans="2:10">
      <c r="B19" s="88"/>
      <c r="C19" s="8" t="s">
        <v>23</v>
      </c>
      <c r="D19" s="88" t="s">
        <v>18</v>
      </c>
      <c r="E19" s="21">
        <v>65500</v>
      </c>
      <c r="F19" s="88">
        <v>110</v>
      </c>
      <c r="G19" s="9">
        <f t="shared" ref="G19" si="1">F19*E19</f>
        <v>7205000</v>
      </c>
      <c r="H19" s="88">
        <f>936+110</f>
        <v>1046</v>
      </c>
      <c r="I19" s="9">
        <f t="shared" ref="I19" si="2">H19*E19</f>
        <v>68513000</v>
      </c>
      <c r="J19" s="57"/>
    </row>
    <row r="20" spans="2:10">
      <c r="B20" s="88"/>
      <c r="C20" s="8" t="s">
        <v>59</v>
      </c>
      <c r="D20" s="88"/>
      <c r="E20" s="21"/>
      <c r="F20" s="88"/>
      <c r="G20" s="9"/>
      <c r="H20" s="88"/>
      <c r="I20" s="9">
        <v>10797806</v>
      </c>
      <c r="J20" s="57"/>
    </row>
    <row r="21" spans="2:10">
      <c r="B21" s="11" t="s">
        <v>47</v>
      </c>
      <c r="C21" s="12" t="s">
        <v>0</v>
      </c>
      <c r="D21" s="1"/>
      <c r="E21" s="22"/>
      <c r="F21" s="11"/>
      <c r="G21" s="13">
        <f>SUM(G19:G20)</f>
        <v>7205000</v>
      </c>
      <c r="H21" s="69"/>
      <c r="I21" s="13">
        <f t="shared" ref="I21" si="3">SUM(I19:I20)</f>
        <v>79310806</v>
      </c>
    </row>
    <row r="22" spans="2:10">
      <c r="B22" s="11" t="s">
        <v>19</v>
      </c>
      <c r="C22" s="12" t="s">
        <v>28</v>
      </c>
      <c r="D22" s="11"/>
      <c r="E22" s="22"/>
      <c r="F22" s="11"/>
      <c r="G22" s="13">
        <f>+G21+G18</f>
        <v>7205000</v>
      </c>
      <c r="H22" s="69"/>
      <c r="I22" s="13">
        <f t="shared" ref="I22" si="4">+I21+I18</f>
        <v>81550806</v>
      </c>
    </row>
    <row r="23" spans="2:10">
      <c r="B23" s="44"/>
      <c r="C23" s="15" t="s">
        <v>24</v>
      </c>
      <c r="D23" s="16" t="s">
        <v>25</v>
      </c>
      <c r="E23" s="23">
        <v>650000</v>
      </c>
      <c r="F23" s="70">
        <v>1</v>
      </c>
      <c r="G23" s="29">
        <f t="shared" ref="G23" si="5">+F23*E23</f>
        <v>650000</v>
      </c>
      <c r="H23" s="70">
        <v>8</v>
      </c>
      <c r="I23" s="29">
        <f>+H23*E23</f>
        <v>5200000</v>
      </c>
    </row>
    <row r="24" spans="2:10">
      <c r="B24" s="11" t="s">
        <v>20</v>
      </c>
      <c r="C24" s="12" t="s">
        <v>26</v>
      </c>
      <c r="D24" s="11"/>
      <c r="E24" s="13"/>
      <c r="F24" s="11"/>
      <c r="G24" s="13">
        <f>SUM(G23:G23)</f>
        <v>650000</v>
      </c>
      <c r="H24" s="88"/>
      <c r="I24" s="13">
        <f>SUM(I23:I23)</f>
        <v>5200000</v>
      </c>
    </row>
    <row r="25" spans="2:10">
      <c r="B25" s="11" t="s">
        <v>21</v>
      </c>
      <c r="C25" s="12" t="s">
        <v>30</v>
      </c>
      <c r="D25" s="11"/>
      <c r="E25" s="13"/>
      <c r="F25" s="11"/>
      <c r="G25" s="13">
        <f>G22+G24</f>
        <v>7855000</v>
      </c>
      <c r="H25" s="69"/>
      <c r="I25" s="13">
        <f>I22+I24</f>
        <v>86750806</v>
      </c>
      <c r="J25" s="27"/>
    </row>
    <row r="26" spans="2:10">
      <c r="B26" s="11" t="s">
        <v>4</v>
      </c>
      <c r="C26" s="12" t="s">
        <v>3</v>
      </c>
      <c r="D26" s="11"/>
      <c r="E26" s="13"/>
      <c r="F26" s="11"/>
      <c r="G26" s="13">
        <f>+G25*0.1</f>
        <v>785500</v>
      </c>
      <c r="H26" s="69"/>
      <c r="I26" s="13">
        <f>I25*0.1</f>
        <v>8675080.5999999996</v>
      </c>
      <c r="J26" s="26"/>
    </row>
    <row r="27" spans="2:10">
      <c r="B27" s="11" t="s">
        <v>22</v>
      </c>
      <c r="C27" s="12" t="s">
        <v>5</v>
      </c>
      <c r="D27" s="11"/>
      <c r="E27" s="13"/>
      <c r="F27" s="11"/>
      <c r="G27" s="13">
        <f>SUM(G25:G26)</f>
        <v>8640500</v>
      </c>
      <c r="H27" s="69"/>
      <c r="I27" s="13">
        <f>SUM(I25:I26)</f>
        <v>95425886.599999994</v>
      </c>
      <c r="J27" s="34"/>
    </row>
    <row r="28" spans="2:10">
      <c r="C28" s="4"/>
    </row>
    <row r="29" spans="2:10">
      <c r="C29" s="110" t="s">
        <v>31</v>
      </c>
      <c r="D29" s="110"/>
      <c r="E29" s="110"/>
      <c r="F29" s="26"/>
      <c r="G29" s="97"/>
      <c r="H29" s="97"/>
    </row>
    <row r="30" spans="2:10">
      <c r="C30" s="85" t="s">
        <v>32</v>
      </c>
      <c r="F30" s="40" t="s">
        <v>33</v>
      </c>
      <c r="H30" s="30"/>
    </row>
    <row r="31" spans="2:10">
      <c r="C31" s="85"/>
      <c r="F31" s="26"/>
      <c r="G31" s="40"/>
      <c r="H31" s="30"/>
    </row>
    <row r="32" spans="2:10">
      <c r="C32" s="85" t="s">
        <v>44</v>
      </c>
      <c r="F32" s="40" t="s">
        <v>45</v>
      </c>
      <c r="H32" s="30"/>
    </row>
    <row r="33" spans="3:8">
      <c r="C33" s="85"/>
      <c r="F33" s="87"/>
      <c r="G33" s="40"/>
      <c r="H33" s="30"/>
    </row>
    <row r="34" spans="3:8" ht="19.8" customHeight="1">
      <c r="C34" s="41" t="s">
        <v>35</v>
      </c>
      <c r="D34" s="42"/>
      <c r="F34" s="40" t="s">
        <v>34</v>
      </c>
      <c r="H34" s="30"/>
    </row>
    <row r="35" spans="3:8">
      <c r="C35" s="111" t="s">
        <v>36</v>
      </c>
      <c r="D35" s="111"/>
      <c r="E35" s="111"/>
      <c r="F35" s="26"/>
      <c r="G35" s="87"/>
      <c r="H35" s="30"/>
    </row>
    <row r="36" spans="3:8">
      <c r="F36" s="26"/>
      <c r="G36" s="26"/>
      <c r="H36" s="30"/>
    </row>
    <row r="37" spans="3:8">
      <c r="C37" s="7" t="s">
        <v>51</v>
      </c>
      <c r="F37" s="32" t="s">
        <v>55</v>
      </c>
      <c r="H37" s="32"/>
    </row>
    <row r="38" spans="3:8">
      <c r="F38" s="26"/>
      <c r="G38" s="26"/>
      <c r="H38" s="30"/>
    </row>
    <row r="39" spans="3:8">
      <c r="C39" s="110" t="s">
        <v>39</v>
      </c>
      <c r="D39" s="110"/>
      <c r="E39" s="110"/>
      <c r="F39" s="26"/>
      <c r="G39" s="26"/>
      <c r="H39" s="30"/>
    </row>
    <row r="40" spans="3:8">
      <c r="C40" s="109" t="s">
        <v>40</v>
      </c>
      <c r="D40" s="109"/>
      <c r="E40" s="109"/>
      <c r="F40" s="32" t="s">
        <v>42</v>
      </c>
      <c r="H40" s="32"/>
    </row>
    <row r="41" spans="3:8">
      <c r="F41" s="87"/>
      <c r="G41" s="26"/>
      <c r="H41" s="30"/>
    </row>
    <row r="42" spans="3:8">
      <c r="C42" s="109" t="s">
        <v>41</v>
      </c>
      <c r="D42" s="109"/>
      <c r="E42" s="109"/>
      <c r="F42" s="112" t="s">
        <v>57</v>
      </c>
      <c r="G42" s="112"/>
      <c r="H42" s="32"/>
    </row>
    <row r="43" spans="3:8">
      <c r="F43" s="26"/>
      <c r="G43" s="26"/>
      <c r="H43" s="30"/>
    </row>
  </sheetData>
  <mergeCells count="20">
    <mergeCell ref="C42:E42"/>
    <mergeCell ref="F42:G42"/>
    <mergeCell ref="B12:I12"/>
    <mergeCell ref="B14:B15"/>
    <mergeCell ref="C14:C15"/>
    <mergeCell ref="D14:D15"/>
    <mergeCell ref="E14:E15"/>
    <mergeCell ref="F14:G14"/>
    <mergeCell ref="H14:I14"/>
    <mergeCell ref="C29:E29"/>
    <mergeCell ref="G29:H29"/>
    <mergeCell ref="C35:E35"/>
    <mergeCell ref="C39:E39"/>
    <mergeCell ref="C40:E40"/>
    <mergeCell ref="B10:I10"/>
    <mergeCell ref="B1:I1"/>
    <mergeCell ref="B2:I2"/>
    <mergeCell ref="B3:I3"/>
    <mergeCell ref="C6:I6"/>
    <mergeCell ref="C7:I7"/>
  </mergeCells>
  <pageMargins left="0.70866141732283472" right="0.70866141732283472" top="0.55118110236220474" bottom="0.55118110236220474" header="0.31496062992125984" footer="0.31496062992125984"/>
  <pageSetup paperSize="9" scale="8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433-A6C2-44D7-88B3-6D00992A5F82}">
  <dimension ref="B1:K42"/>
  <sheetViews>
    <sheetView tabSelected="1" topLeftCell="A7" workbookViewId="0">
      <selection activeCell="M19" sqref="M19"/>
    </sheetView>
  </sheetViews>
  <sheetFormatPr defaultColWidth="9" defaultRowHeight="13.8"/>
  <cols>
    <col min="1" max="1" width="11.3984375" style="7" customWidth="1"/>
    <col min="2" max="2" width="5.69921875" style="2" customWidth="1"/>
    <col min="3" max="3" width="39.5" style="7" customWidth="1"/>
    <col min="4" max="4" width="9.09765625" style="7" customWidth="1"/>
    <col min="5" max="5" width="11.59765625" style="7" customWidth="1"/>
    <col min="6" max="6" width="10.3984375" style="7" customWidth="1"/>
    <col min="7" max="7" width="13.8984375" style="7" customWidth="1"/>
    <col min="8" max="8" width="10.69921875" style="7" customWidth="1"/>
    <col min="9" max="9" width="15.3984375" style="7" customWidth="1"/>
    <col min="10" max="10" width="14" style="7" customWidth="1"/>
    <col min="11" max="11" width="13.69921875" style="26" bestFit="1" customWidth="1"/>
    <col min="12" max="16384" width="9" style="7"/>
  </cols>
  <sheetData>
    <row r="1" spans="2:9">
      <c r="B1" s="104" t="s">
        <v>12</v>
      </c>
      <c r="C1" s="104"/>
      <c r="D1" s="104"/>
      <c r="E1" s="104"/>
      <c r="F1" s="104"/>
      <c r="G1" s="104"/>
      <c r="H1" s="104"/>
      <c r="I1" s="104"/>
    </row>
    <row r="2" spans="2:9">
      <c r="B2" s="104" t="s">
        <v>13</v>
      </c>
      <c r="C2" s="104"/>
      <c r="D2" s="104"/>
      <c r="E2" s="104"/>
      <c r="F2" s="104"/>
      <c r="G2" s="104"/>
      <c r="H2" s="104"/>
      <c r="I2" s="104"/>
    </row>
    <row r="3" spans="2:9">
      <c r="B3" s="104" t="s">
        <v>50</v>
      </c>
      <c r="C3" s="104"/>
      <c r="D3" s="104"/>
      <c r="E3" s="104"/>
      <c r="F3" s="104"/>
      <c r="G3" s="104"/>
      <c r="H3" s="104"/>
      <c r="I3" s="104"/>
    </row>
    <row r="5" spans="2:9">
      <c r="C5" s="103" t="s">
        <v>15</v>
      </c>
      <c r="D5" s="103"/>
      <c r="E5" s="103"/>
      <c r="F5" s="103"/>
      <c r="G5" s="103"/>
      <c r="H5" s="103"/>
      <c r="I5" s="103"/>
    </row>
    <row r="6" spans="2:9">
      <c r="C6" s="103" t="s">
        <v>52</v>
      </c>
      <c r="D6" s="103"/>
      <c r="E6" s="103"/>
      <c r="F6" s="103"/>
      <c r="G6" s="103"/>
      <c r="H6" s="103"/>
      <c r="I6" s="103"/>
    </row>
    <row r="7" spans="2:9">
      <c r="C7" s="92"/>
      <c r="D7" s="92"/>
      <c r="E7" s="92"/>
      <c r="G7" s="92" t="s">
        <v>16</v>
      </c>
    </row>
    <row r="8" spans="2:9">
      <c r="C8" s="92"/>
      <c r="D8" s="92"/>
      <c r="E8" s="92"/>
      <c r="F8" s="92"/>
      <c r="G8" s="92"/>
    </row>
    <row r="9" spans="2:9">
      <c r="B9" s="98" t="s">
        <v>65</v>
      </c>
      <c r="C9" s="98"/>
      <c r="D9" s="98"/>
      <c r="E9" s="98"/>
      <c r="F9" s="98"/>
      <c r="G9" s="98"/>
      <c r="H9" s="98"/>
      <c r="I9" s="98"/>
    </row>
    <row r="10" spans="2:9">
      <c r="B10" s="91"/>
      <c r="C10" s="91"/>
      <c r="D10" s="91"/>
      <c r="E10" s="91"/>
      <c r="F10" s="91"/>
      <c r="G10" s="91"/>
      <c r="H10" s="91"/>
      <c r="I10" s="91"/>
    </row>
    <row r="11" spans="2:9">
      <c r="B11" s="98" t="s">
        <v>53</v>
      </c>
      <c r="C11" s="98"/>
      <c r="D11" s="98"/>
      <c r="E11" s="98"/>
      <c r="F11" s="98"/>
      <c r="G11" s="98"/>
      <c r="H11" s="98"/>
      <c r="I11" s="98"/>
    </row>
    <row r="13" spans="2:9" ht="28.2" customHeight="1">
      <c r="B13" s="105" t="s">
        <v>10</v>
      </c>
      <c r="C13" s="105" t="s">
        <v>1</v>
      </c>
      <c r="D13" s="106" t="s">
        <v>6</v>
      </c>
      <c r="E13" s="106" t="s">
        <v>7</v>
      </c>
      <c r="F13" s="108" t="s">
        <v>8</v>
      </c>
      <c r="G13" s="108"/>
      <c r="H13" s="108" t="s">
        <v>9</v>
      </c>
      <c r="I13" s="108"/>
    </row>
    <row r="14" spans="2:9">
      <c r="B14" s="105"/>
      <c r="C14" s="105"/>
      <c r="D14" s="107"/>
      <c r="E14" s="107"/>
      <c r="F14" s="96" t="s">
        <v>2</v>
      </c>
      <c r="G14" s="96" t="s">
        <v>0</v>
      </c>
      <c r="H14" s="96" t="s">
        <v>2</v>
      </c>
      <c r="I14" s="96" t="s">
        <v>0</v>
      </c>
    </row>
    <row r="15" spans="2:9">
      <c r="B15" s="94">
        <v>0</v>
      </c>
      <c r="C15" s="94">
        <v>1</v>
      </c>
      <c r="D15" s="95">
        <v>2</v>
      </c>
      <c r="E15" s="95">
        <v>3</v>
      </c>
      <c r="F15" s="94">
        <v>4</v>
      </c>
      <c r="G15" s="94">
        <v>5</v>
      </c>
      <c r="H15" s="94">
        <v>6</v>
      </c>
      <c r="I15" s="94">
        <v>7</v>
      </c>
    </row>
    <row r="16" spans="2:9">
      <c r="B16" s="94"/>
      <c r="C16" s="64" t="s">
        <v>60</v>
      </c>
      <c r="D16" s="95" t="s">
        <v>18</v>
      </c>
      <c r="E16" s="66">
        <v>56000</v>
      </c>
      <c r="F16" s="94"/>
      <c r="G16" s="67">
        <f>+F16*E16</f>
        <v>0</v>
      </c>
      <c r="H16" s="94">
        <v>40</v>
      </c>
      <c r="I16" s="67">
        <f>+H16*E16</f>
        <v>2240000</v>
      </c>
    </row>
    <row r="17" spans="2:10">
      <c r="B17" s="96" t="s">
        <v>46</v>
      </c>
      <c r="C17" s="65" t="s">
        <v>61</v>
      </c>
      <c r="D17" s="95"/>
      <c r="E17" s="95"/>
      <c r="F17" s="94"/>
      <c r="G17" s="68">
        <f>SUM(G16)</f>
        <v>0</v>
      </c>
      <c r="H17" s="68"/>
      <c r="I17" s="68">
        <f t="shared" ref="I17" si="0">SUM(I16)</f>
        <v>2240000</v>
      </c>
    </row>
    <row r="18" spans="2:10">
      <c r="B18" s="94"/>
      <c r="C18" s="8" t="s">
        <v>23</v>
      </c>
      <c r="D18" s="94" t="s">
        <v>18</v>
      </c>
      <c r="E18" s="21">
        <v>65500</v>
      </c>
      <c r="F18" s="94">
        <v>60</v>
      </c>
      <c r="G18" s="9">
        <f t="shared" ref="G18" si="1">F18*E18</f>
        <v>3930000</v>
      </c>
      <c r="H18" s="94">
        <v>1106</v>
      </c>
      <c r="I18" s="9">
        <f t="shared" ref="I18" si="2">H18*E18</f>
        <v>72443000</v>
      </c>
      <c r="J18" s="57"/>
    </row>
    <row r="19" spans="2:10">
      <c r="B19" s="94"/>
      <c r="C19" s="8" t="s">
        <v>59</v>
      </c>
      <c r="D19" s="94"/>
      <c r="E19" s="21"/>
      <c r="F19" s="94"/>
      <c r="G19" s="9"/>
      <c r="H19" s="94"/>
      <c r="I19" s="9">
        <v>10797806</v>
      </c>
      <c r="J19" s="57"/>
    </row>
    <row r="20" spans="2:10">
      <c r="B20" s="11" t="s">
        <v>47</v>
      </c>
      <c r="C20" s="12" t="s">
        <v>0</v>
      </c>
      <c r="D20" s="1"/>
      <c r="E20" s="22"/>
      <c r="F20" s="11"/>
      <c r="G20" s="13">
        <f>SUM(G18:G19)</f>
        <v>3930000</v>
      </c>
      <c r="H20" s="69"/>
      <c r="I20" s="13">
        <f t="shared" ref="I20" si="3">SUM(I18:I19)</f>
        <v>83240806</v>
      </c>
    </row>
    <row r="21" spans="2:10">
      <c r="B21" s="11" t="s">
        <v>19</v>
      </c>
      <c r="C21" s="12" t="s">
        <v>28</v>
      </c>
      <c r="D21" s="11"/>
      <c r="E21" s="22"/>
      <c r="F21" s="11"/>
      <c r="G21" s="13">
        <f>+G20+G17</f>
        <v>3930000</v>
      </c>
      <c r="H21" s="69"/>
      <c r="I21" s="13">
        <f t="shared" ref="I21" si="4">+I20+I17</f>
        <v>85480806</v>
      </c>
    </row>
    <row r="22" spans="2:10">
      <c r="B22" s="44"/>
      <c r="C22" s="15" t="s">
        <v>24</v>
      </c>
      <c r="D22" s="16" t="s">
        <v>25</v>
      </c>
      <c r="E22" s="23">
        <v>650000</v>
      </c>
      <c r="F22" s="70">
        <v>1</v>
      </c>
      <c r="G22" s="29">
        <f t="shared" ref="G22" si="5">+F22*E22</f>
        <v>650000</v>
      </c>
      <c r="H22" s="70">
        <v>9</v>
      </c>
      <c r="I22" s="29">
        <f>+H22*E22</f>
        <v>5850000</v>
      </c>
    </row>
    <row r="23" spans="2:10">
      <c r="B23" s="11" t="s">
        <v>20</v>
      </c>
      <c r="C23" s="12" t="s">
        <v>26</v>
      </c>
      <c r="D23" s="11"/>
      <c r="E23" s="13"/>
      <c r="F23" s="11"/>
      <c r="G23" s="13">
        <f>SUM(G22:G22)</f>
        <v>650000</v>
      </c>
      <c r="H23" s="94"/>
      <c r="I23" s="13">
        <f>SUM(I22:I22)</f>
        <v>5850000</v>
      </c>
    </row>
    <row r="24" spans="2:10">
      <c r="B24" s="11" t="s">
        <v>21</v>
      </c>
      <c r="C24" s="12" t="s">
        <v>30</v>
      </c>
      <c r="D24" s="11"/>
      <c r="E24" s="13"/>
      <c r="F24" s="11"/>
      <c r="G24" s="13">
        <f>G21+G23</f>
        <v>4580000</v>
      </c>
      <c r="H24" s="69"/>
      <c r="I24" s="13">
        <f>I21+I23</f>
        <v>91330806</v>
      </c>
      <c r="J24" s="27"/>
    </row>
    <row r="25" spans="2:10">
      <c r="B25" s="11" t="s">
        <v>4</v>
      </c>
      <c r="C25" s="12" t="s">
        <v>3</v>
      </c>
      <c r="D25" s="11"/>
      <c r="E25" s="13"/>
      <c r="F25" s="11"/>
      <c r="G25" s="13">
        <f>+G24*0.1</f>
        <v>458000</v>
      </c>
      <c r="H25" s="69"/>
      <c r="I25" s="13">
        <f>I24*0.1</f>
        <v>9133080.5999999996</v>
      </c>
      <c r="J25" s="26"/>
    </row>
    <row r="26" spans="2:10">
      <c r="B26" s="11" t="s">
        <v>22</v>
      </c>
      <c r="C26" s="12" t="s">
        <v>5</v>
      </c>
      <c r="D26" s="11"/>
      <c r="E26" s="13"/>
      <c r="F26" s="11"/>
      <c r="G26" s="13">
        <f>SUM(G24:G25)</f>
        <v>5038000</v>
      </c>
      <c r="H26" s="69"/>
      <c r="I26" s="13">
        <f>SUM(I24:I25)</f>
        <v>100463886.59999999</v>
      </c>
      <c r="J26" s="34"/>
    </row>
    <row r="27" spans="2:10">
      <c r="C27" s="4"/>
    </row>
    <row r="28" spans="2:10">
      <c r="C28" s="110" t="s">
        <v>31</v>
      </c>
      <c r="D28" s="110"/>
      <c r="E28" s="110"/>
      <c r="F28" s="26"/>
      <c r="G28" s="97"/>
      <c r="H28" s="97"/>
    </row>
    <row r="29" spans="2:10">
      <c r="C29" s="91" t="s">
        <v>32</v>
      </c>
      <c r="F29" s="40" t="s">
        <v>33</v>
      </c>
      <c r="H29" s="30"/>
    </row>
    <row r="30" spans="2:10">
      <c r="C30" s="91"/>
      <c r="F30" s="26"/>
      <c r="G30" s="40"/>
      <c r="H30" s="30"/>
    </row>
    <row r="31" spans="2:10">
      <c r="C31" s="91" t="s">
        <v>44</v>
      </c>
      <c r="F31" s="40" t="s">
        <v>45</v>
      </c>
      <c r="H31" s="30"/>
    </row>
    <row r="32" spans="2:10">
      <c r="C32" s="91"/>
      <c r="F32" s="93"/>
      <c r="G32" s="40"/>
      <c r="H32" s="30"/>
    </row>
    <row r="33" spans="3:9" ht="19.8" customHeight="1">
      <c r="C33" s="41" t="s">
        <v>35</v>
      </c>
      <c r="D33" s="42"/>
      <c r="F33" s="40" t="s">
        <v>34</v>
      </c>
      <c r="H33" s="30"/>
      <c r="I33" s="28"/>
    </row>
    <row r="34" spans="3:9">
      <c r="C34" s="111" t="s">
        <v>36</v>
      </c>
      <c r="D34" s="111"/>
      <c r="E34" s="111"/>
      <c r="F34" s="26"/>
      <c r="G34" s="93"/>
      <c r="H34" s="30"/>
    </row>
    <row r="35" spans="3:9">
      <c r="F35" s="26"/>
      <c r="G35" s="26"/>
      <c r="H35" s="30"/>
      <c r="I35" s="28"/>
    </row>
    <row r="36" spans="3:9">
      <c r="C36" s="7" t="s">
        <v>66</v>
      </c>
      <c r="F36" s="32" t="s">
        <v>55</v>
      </c>
      <c r="H36" s="32"/>
    </row>
    <row r="37" spans="3:9">
      <c r="F37" s="26"/>
      <c r="G37" s="26"/>
      <c r="H37" s="30"/>
    </row>
    <row r="38" spans="3:9">
      <c r="C38" s="110" t="s">
        <v>39</v>
      </c>
      <c r="D38" s="110"/>
      <c r="E38" s="110"/>
      <c r="F38" s="26"/>
      <c r="G38" s="26"/>
      <c r="H38" s="30"/>
    </row>
    <row r="39" spans="3:9">
      <c r="C39" s="109" t="s">
        <v>40</v>
      </c>
      <c r="D39" s="109"/>
      <c r="E39" s="109"/>
      <c r="F39" s="32" t="s">
        <v>42</v>
      </c>
      <c r="H39" s="32"/>
    </row>
    <row r="40" spans="3:9">
      <c r="F40" s="93"/>
      <c r="G40" s="26"/>
      <c r="H40" s="30"/>
    </row>
    <row r="41" spans="3:9">
      <c r="C41" s="109" t="s">
        <v>41</v>
      </c>
      <c r="D41" s="109"/>
      <c r="E41" s="109"/>
      <c r="F41" s="112" t="s">
        <v>57</v>
      </c>
      <c r="G41" s="112"/>
      <c r="H41" s="32"/>
    </row>
    <row r="42" spans="3:9">
      <c r="F42" s="26"/>
      <c r="G42" s="26"/>
      <c r="H42" s="30"/>
    </row>
  </sheetData>
  <mergeCells count="20">
    <mergeCell ref="C28:E28"/>
    <mergeCell ref="G28:H28"/>
    <mergeCell ref="C34:E34"/>
    <mergeCell ref="C38:E38"/>
    <mergeCell ref="C39:E39"/>
    <mergeCell ref="C41:E41"/>
    <mergeCell ref="F41:G41"/>
    <mergeCell ref="B11:I11"/>
    <mergeCell ref="B13:B14"/>
    <mergeCell ref="C13:C14"/>
    <mergeCell ref="D13:D14"/>
    <mergeCell ref="E13:E14"/>
    <mergeCell ref="F13:G13"/>
    <mergeCell ref="H13:I13"/>
    <mergeCell ref="B1:I1"/>
    <mergeCell ref="B2:I2"/>
    <mergeCell ref="B3:I3"/>
    <mergeCell ref="C5:I5"/>
    <mergeCell ref="C6:I6"/>
    <mergeCell ref="B9:I9"/>
  </mergeCells>
  <pageMargins left="0.70866141732283472" right="0.70866141732283472" top="0.74803149606299213" bottom="0.55118110236220474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2025.01</vt:lpstr>
      <vt:lpstr>2025.02</vt:lpstr>
      <vt:lpstr>2025.03</vt:lpstr>
      <vt:lpstr>2025.04</vt:lpstr>
      <vt:lpstr>2025.05</vt:lpstr>
      <vt:lpstr>2025.06</vt:lpstr>
      <vt:lpstr>2025.07</vt:lpstr>
      <vt:lpstr>2025.08</vt:lpstr>
      <vt:lpstr>2025.09</vt:lpstr>
    </vt:vector>
  </TitlesOfParts>
  <Company>MRAM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2025-09-12T04:55:24Z</cp:lastPrinted>
  <dcterms:created xsi:type="dcterms:W3CDTF">2014-01-15T06:30:10Z</dcterms:created>
  <dcterms:modified xsi:type="dcterms:W3CDTF">2025-09-12T04:55:29Z</dcterms:modified>
</cp:coreProperties>
</file>