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Sain-uul-50\3. 2025 он\3. Guitsetgel\"/>
    </mc:Choice>
  </mc:AlternateContent>
  <xr:revisionPtr revIDLastSave="0" documentId="13_ncr:1_{C08DA43C-19FC-4049-A6D4-C1D4CA6D4D78}" xr6:coauthVersionLast="47" xr6:coauthVersionMax="47" xr10:uidLastSave="{00000000-0000-0000-0000-000000000000}"/>
  <bookViews>
    <workbookView xWindow="-120" yWindow="-120" windowWidth="29040" windowHeight="15720" tabRatio="992" xr2:uid="{00000000-000D-0000-FFFF-FFFF00000000}"/>
  </bookViews>
  <sheets>
    <sheet name="гүйцэтгэлийн маягт-ГСХ" sheetId="58" r:id="rId1"/>
  </sheets>
  <definedNames>
    <definedName name="_xlnm.Print_Titles" localSheetId="0">'гүйцэтгэлийн маягт-ГСХ'!$10:$10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8" l="1"/>
  <c r="G25" i="58"/>
  <c r="E33" i="58"/>
  <c r="E26" i="58" s="1"/>
  <c r="H55" i="58"/>
  <c r="H56" i="58"/>
  <c r="H57" i="58"/>
  <c r="H58" i="58"/>
  <c r="H59" i="58"/>
  <c r="H54" i="58"/>
  <c r="F55" i="58"/>
  <c r="F56" i="58"/>
  <c r="F57" i="58"/>
  <c r="F58" i="58"/>
  <c r="F59" i="58"/>
  <c r="F54" i="58"/>
  <c r="E25" i="58" l="1"/>
  <c r="F60" i="58"/>
  <c r="H60" i="58"/>
  <c r="F15" i="58" l="1"/>
  <c r="F16" i="58"/>
  <c r="F17" i="58"/>
  <c r="F18" i="58"/>
  <c r="F19" i="58"/>
  <c r="F20" i="58"/>
  <c r="F21" i="58"/>
  <c r="F12" i="58"/>
  <c r="F13" i="58"/>
  <c r="F23" i="58"/>
  <c r="F24" i="58"/>
  <c r="F25" i="58"/>
  <c r="F26" i="58"/>
  <c r="F28" i="58"/>
  <c r="F29" i="58"/>
  <c r="F30" i="58"/>
  <c r="F31" i="58"/>
  <c r="F32" i="58"/>
  <c r="F33" i="58"/>
  <c r="F34" i="58"/>
  <c r="F35" i="58"/>
  <c r="F36" i="58"/>
  <c r="F39" i="58"/>
  <c r="F40" i="58"/>
  <c r="F41" i="58"/>
  <c r="F42" i="58"/>
  <c r="F43" i="58"/>
  <c r="F45" i="58"/>
  <c r="F46" i="58"/>
  <c r="F47" i="58"/>
  <c r="F49" i="58"/>
  <c r="F50" i="58"/>
  <c r="F51" i="58"/>
  <c r="F61" i="58"/>
  <c r="F62" i="58"/>
  <c r="F63" i="58"/>
  <c r="F11" i="58"/>
  <c r="H13" i="58"/>
  <c r="H15" i="58"/>
  <c r="H16" i="58"/>
  <c r="H17" i="58"/>
  <c r="H18" i="58"/>
  <c r="H19" i="58"/>
  <c r="H20" i="58"/>
  <c r="H21" i="58"/>
  <c r="H23" i="58"/>
  <c r="H24" i="58"/>
  <c r="H25" i="58"/>
  <c r="H26" i="58"/>
  <c r="H28" i="58"/>
  <c r="H29" i="58"/>
  <c r="H30" i="58"/>
  <c r="H31" i="58"/>
  <c r="H32" i="58"/>
  <c r="H33" i="58"/>
  <c r="H34" i="58"/>
  <c r="H35" i="58"/>
  <c r="H36" i="58"/>
  <c r="H39" i="58"/>
  <c r="H40" i="58"/>
  <c r="H41" i="58"/>
  <c r="H42" i="58"/>
  <c r="H43" i="58"/>
  <c r="H45" i="58"/>
  <c r="H46" i="58"/>
  <c r="H47" i="58"/>
  <c r="H49" i="58"/>
  <c r="H50" i="58"/>
  <c r="H51" i="58"/>
  <c r="H61" i="58"/>
  <c r="H62" i="58"/>
  <c r="H63" i="58"/>
  <c r="H12" i="58"/>
  <c r="H11" i="58"/>
  <c r="F64" i="58" l="1"/>
  <c r="F65" i="58" s="1"/>
  <c r="F14" i="58"/>
  <c r="F27" i="58"/>
  <c r="F22" i="58"/>
  <c r="H27" i="58"/>
  <c r="H14" i="58"/>
  <c r="H64" i="58"/>
  <c r="H65" i="58" s="1"/>
  <c r="H44" i="58"/>
  <c r="F52" i="58"/>
  <c r="H52" i="58"/>
  <c r="H22" i="58"/>
  <c r="H37" i="58"/>
  <c r="F44" i="58"/>
  <c r="H48" i="58"/>
  <c r="F48" i="58"/>
  <c r="F37" i="58"/>
  <c r="H38" i="58" l="1"/>
  <c r="F38" i="58"/>
  <c r="F53" i="58" l="1"/>
  <c r="H53" i="58"/>
  <c r="F66" i="58" l="1"/>
  <c r="F67" i="58" s="1"/>
  <c r="F68" i="58" s="1"/>
  <c r="H66" i="58"/>
  <c r="H67" i="58" l="1"/>
  <c r="H68" i="58" l="1"/>
</calcChain>
</file>

<file path=xl/sharedStrings.xml><?xml version="1.0" encoding="utf-8"?>
<sst xmlns="http://schemas.openxmlformats.org/spreadsheetml/2006/main" count="143" uniqueCount="110">
  <si>
    <t>Дүн</t>
  </si>
  <si>
    <t>Танилцсан:</t>
  </si>
  <si>
    <t>Хянасан:</t>
  </si>
  <si>
    <t>Сансрын зургийн тайлал</t>
  </si>
  <si>
    <t>Эрлийн маршрут</t>
  </si>
  <si>
    <t>Төсөл, төсөв зохиолт</t>
  </si>
  <si>
    <t>Гүйцэтгэгч:</t>
  </si>
  <si>
    <t>Ажлын нэр, төрөл</t>
  </si>
  <si>
    <t>Тоо</t>
  </si>
  <si>
    <t>Хээрийн бэлтгэл ажил</t>
  </si>
  <si>
    <t>Шлихийн сорьцлолт</t>
  </si>
  <si>
    <t>Ховилон сорьцлолт</t>
  </si>
  <si>
    <t>НӨАТ-10 %</t>
  </si>
  <si>
    <t>I</t>
  </si>
  <si>
    <t>II</t>
  </si>
  <si>
    <t>III</t>
  </si>
  <si>
    <t>IV</t>
  </si>
  <si>
    <t>Хээрийн ажлын дүн  /II-IV/</t>
  </si>
  <si>
    <t>Хүн тээвэр</t>
  </si>
  <si>
    <t>Ачаа тээвэр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</si>
  <si>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</si>
  <si>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</si>
  <si>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</si>
  <si>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</si>
  <si>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</si>
  <si>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</si>
  <si>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</si>
  <si>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</si>
  <si>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</si>
  <si>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</si>
  <si>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</si>
  <si>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</si>
  <si>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</si>
  <si>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</si>
  <si>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</si>
  <si>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</si>
  <si>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</si>
  <si>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</si>
  <si>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</si>
  <si>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</si>
  <si>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</si>
  <si>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</si>
  <si>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</si>
  <si>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</si>
  <si>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</si>
  <si>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</si>
  <si>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</si>
  <si>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</si>
  <si>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</si>
  <si>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</si>
  <si>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х/ө</t>
  </si>
  <si>
    <t>%</t>
  </si>
  <si>
    <t>км2</t>
  </si>
  <si>
    <t>УЛСЫН ТӨСВИЙН ХӨРӨНГӨӨР ХЭРЭГЖҮҮЛЖ БАЙГАА САЙН УУЛ-50ТӨСЛИЙН</t>
  </si>
  <si>
    <t>Төсвийн дүн:  1,701,972,130 /төгрөгөөр/</t>
  </si>
  <si>
    <t>т.км</t>
  </si>
  <si>
    <t>Геологийн зураглал 1:50 000</t>
  </si>
  <si>
    <t xml:space="preserve">Литогеохими анхдагч </t>
  </si>
  <si>
    <t>Литогеохимийн анхдагч тороор</t>
  </si>
  <si>
    <t xml:space="preserve">Литогеохими урсгал </t>
  </si>
  <si>
    <t xml:space="preserve">Литогеохими хоёрдогч (тор) </t>
  </si>
  <si>
    <t>сорьц</t>
  </si>
  <si>
    <t>Гаршын цэвэрлэгээ /суваг/</t>
  </si>
  <si>
    <t>Эргийн цэвэрлэгээ /шурф/</t>
  </si>
  <si>
    <t xml:space="preserve">Копуш </t>
  </si>
  <si>
    <t xml:space="preserve">Булалт </t>
  </si>
  <si>
    <t xml:space="preserve">Цэглэн сорьцлолт </t>
  </si>
  <si>
    <t>Протолочек авах</t>
  </si>
  <si>
    <t>Протолочек бутлалт</t>
  </si>
  <si>
    <t>Протолочек угаах</t>
  </si>
  <si>
    <t>Шлихийн угаалга</t>
  </si>
  <si>
    <t>Сувгаас авах геохими</t>
  </si>
  <si>
    <t>Гидрохимийн сорьцлолт</t>
  </si>
  <si>
    <t>Хадан монолит</t>
  </si>
  <si>
    <t xml:space="preserve">сорьц </t>
  </si>
  <si>
    <t>куб.м</t>
  </si>
  <si>
    <t xml:space="preserve">Зохион байгуулалт </t>
  </si>
  <si>
    <t xml:space="preserve">Татан буулгалт </t>
  </si>
  <si>
    <t>Хээрийн хангамж томилолт</t>
  </si>
  <si>
    <t xml:space="preserve">Суурин боловсруулалт </t>
  </si>
  <si>
    <t>Тайлангийн зураг</t>
  </si>
  <si>
    <t>ш</t>
  </si>
  <si>
    <t>Үйлдвэрийн тээвэр</t>
  </si>
  <si>
    <t xml:space="preserve">Соронзон хайгуул </t>
  </si>
  <si>
    <t>Цахилгаан хайгуул зүсэлт</t>
  </si>
  <si>
    <t>Албадмал туйлжилт ДГ-дифоль</t>
  </si>
  <si>
    <t>Сансрын зураг авах</t>
  </si>
  <si>
    <t>ГМТ-д тайлан үзэх</t>
  </si>
  <si>
    <t>Байрны түрээс 50 м2</t>
  </si>
  <si>
    <t>төг</t>
  </si>
  <si>
    <t>сар</t>
  </si>
  <si>
    <t>тм</t>
  </si>
  <si>
    <t xml:space="preserve">                    ҮГА-ны ГСХ-ийн дарга                                          Н.Мөнхбилэг</t>
  </si>
  <si>
    <t xml:space="preserve">                    ҮГА-ны ГСХ-ийн мэргэжилтэн                              Х.Ганхуяг</t>
  </si>
  <si>
    <t xml:space="preserve">ҮГА-ны ЭБСТЭЗХ-ийн норомчлол, </t>
  </si>
  <si>
    <t xml:space="preserve">       </t>
  </si>
  <si>
    <t xml:space="preserve">             санхүүжилт хариуцсан мэргэжилтэн                            Ц.Эрдэнэ-Очир          </t>
  </si>
  <si>
    <t xml:space="preserve">                                                      Төслийн ахлагч                                   Н.Нямдорж</t>
  </si>
  <si>
    <t xml:space="preserve">                                                      Нягтлан бодогч                                Ц.Ариунаа</t>
  </si>
  <si>
    <t xml:space="preserve">             Сутур зона ХХК-ийн гүйцэтгэх захирал                                   Р.Энхтүвшин</t>
  </si>
  <si>
    <t>2025 оны 10 дугаар сарын 1-нээс 10 дугаар сарын 31-ны өдөр хүртэл</t>
  </si>
  <si>
    <t>ICP 30 элемент</t>
  </si>
  <si>
    <t>Газрын ховор элемент</t>
  </si>
  <si>
    <t xml:space="preserve">Силикатын бүрэн </t>
  </si>
  <si>
    <t xml:space="preserve">200 гр  дээжийн буталгаа </t>
  </si>
  <si>
    <t>2 кг хүртэл дээж нунтаглах</t>
  </si>
  <si>
    <t>Сорьц</t>
  </si>
  <si>
    <t xml:space="preserve">Протолочекийн бүрэн </t>
  </si>
  <si>
    <t>БУСАД АЖЛЫН ДҮН</t>
  </si>
  <si>
    <t>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</si>
</sst>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0.0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166" fontId="0" fillId="0" borderId="3" xfId="7" applyNumberFormat="1" applyFont="1" applyFill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6" fontId="0" fillId="0" borderId="2" xfId="7" applyNumberFormat="1" applyFont="1" applyFill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3" fontId="7" fillId="0" borderId="6" xfId="0" applyNumberFormat="1" applyFont="1" applyBorder="1" applyAlignment="1">
      <alignment horizontal="right" vertical="center"/>
    </xf>
    <xf numFmtId="166" fontId="0" fillId="0" borderId="0" xfId="7" applyNumberFormat="1" applyFont="1"/>
    <xf numFmtId="166" fontId="0" fillId="0" borderId="0" xfId="0" applyNumberFormat="1"/>
    <xf numFmtId="167" fontId="7" fillId="0" borderId="2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2" fontId="0" fillId="0" borderId="3" xfId="0" applyNumberFormat="1" applyBorder="1" applyAlignment="1">
      <alignment vertical="center"/>
    </xf>
    <xf numFmtId="167" fontId="7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8">
    <cellStyle name="Comma" xfId="7" builtinId="3"/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topLeftCell="A50" zoomScale="98" zoomScaleNormal="98" workbookViewId="0">
      <selection activeCell="L56" sqref="L56"/>
    </sheetView>
  </sheetViews>
  <sheetFormatPr defaultRowHeight="14.25" x14ac:dyDescent="0.2"/>
  <cols>
    <col min="1" max="1" width="5.75" style="16" customWidth="1"/>
    <col min="2" max="2" width="50.875" customWidth="1"/>
    <col min="3" max="3" width="13.125" customWidth="1"/>
    <col min="4" max="4" width="13.5" customWidth="1"/>
    <col min="5" max="5" width="10.125" customWidth="1"/>
    <col min="6" max="6" width="15.875" customWidth="1"/>
    <col min="7" max="7" width="12" customWidth="1"/>
    <col min="8" max="8" width="17.125" customWidth="1"/>
  </cols>
  <sheetData>
    <row r="1" spans="1:8" x14ac:dyDescent="0.2">
      <c r="A1" s="47" t="s">
        <v>47</v>
      </c>
      <c r="B1" s="47"/>
      <c r="C1" s="47"/>
      <c r="D1" s="47"/>
      <c r="E1" s="47"/>
      <c r="F1" s="47"/>
      <c r="G1" s="47"/>
      <c r="H1" s="47"/>
    </row>
    <row r="2" spans="1:8" x14ac:dyDescent="0.2">
      <c r="A2" s="47" t="s">
        <v>48</v>
      </c>
      <c r="B2" s="47"/>
      <c r="C2" s="47"/>
      <c r="D2" s="47"/>
      <c r="E2" s="47"/>
      <c r="F2" s="47"/>
      <c r="G2" s="47"/>
      <c r="H2" s="47"/>
    </row>
    <row r="3" spans="1:8" x14ac:dyDescent="0.2">
      <c r="A3" s="47" t="s">
        <v>49</v>
      </c>
      <c r="B3" s="47"/>
      <c r="C3" s="47"/>
      <c r="D3" s="47"/>
      <c r="E3" s="47"/>
      <c r="F3" s="47"/>
      <c r="G3" s="47"/>
      <c r="H3" s="47"/>
    </row>
    <row r="4" spans="1:8" ht="15" x14ac:dyDescent="0.25">
      <c r="B4" s="53" t="s">
        <v>53</v>
      </c>
      <c r="C4" s="53"/>
      <c r="D4" s="53"/>
      <c r="E4" s="53"/>
      <c r="F4" s="53"/>
      <c r="G4" s="53"/>
      <c r="H4" s="53"/>
    </row>
    <row r="5" spans="1:8" ht="15" x14ac:dyDescent="0.25">
      <c r="B5" s="53" t="s">
        <v>39</v>
      </c>
      <c r="C5" s="53"/>
      <c r="D5" s="53"/>
      <c r="E5" s="53"/>
      <c r="F5" s="53"/>
      <c r="G5" s="53"/>
      <c r="H5" s="53"/>
    </row>
    <row r="6" spans="1:8" x14ac:dyDescent="0.2">
      <c r="A6" s="48" t="s">
        <v>100</v>
      </c>
      <c r="B6" s="48"/>
      <c r="C6" s="48"/>
      <c r="D6" s="48"/>
      <c r="E6" s="48"/>
      <c r="F6" s="48"/>
      <c r="G6" s="48"/>
      <c r="H6" s="48"/>
    </row>
    <row r="7" spans="1:8" ht="15" customHeight="1" x14ac:dyDescent="0.2">
      <c r="A7" s="48" t="s">
        <v>54</v>
      </c>
      <c r="B7" s="48"/>
      <c r="C7" s="48"/>
      <c r="D7" s="48"/>
      <c r="E7" s="48"/>
      <c r="F7" s="48"/>
      <c r="G7" s="48"/>
      <c r="H7" s="48"/>
    </row>
    <row r="8" spans="1:8" ht="21" customHeight="1" x14ac:dyDescent="0.2">
      <c r="A8" s="50" t="s">
        <v>38</v>
      </c>
      <c r="B8" s="50" t="s">
        <v>7</v>
      </c>
      <c r="C8" s="51" t="s">
        <v>34</v>
      </c>
      <c r="D8" s="51" t="s">
        <v>35</v>
      </c>
      <c r="E8" s="49" t="s">
        <v>36</v>
      </c>
      <c r="F8" s="49"/>
      <c r="G8" s="49" t="s">
        <v>37</v>
      </c>
      <c r="H8" s="49"/>
    </row>
    <row r="9" spans="1:8" x14ac:dyDescent="0.2">
      <c r="A9" s="50"/>
      <c r="B9" s="50"/>
      <c r="C9" s="52"/>
      <c r="D9" s="52"/>
      <c r="E9" s="2" t="s">
        <v>8</v>
      </c>
      <c r="F9" s="2" t="s">
        <v>0</v>
      </c>
      <c r="G9" s="2" t="s">
        <v>8</v>
      </c>
      <c r="H9" s="2" t="s">
        <v>0</v>
      </c>
    </row>
    <row r="10" spans="1:8" ht="13.5" customHeight="1" x14ac:dyDescent="0.2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8" ht="13.5" customHeight="1" x14ac:dyDescent="0.2">
      <c r="A11" s="2"/>
      <c r="B11" s="4" t="s">
        <v>5</v>
      </c>
      <c r="C11" s="17" t="s">
        <v>50</v>
      </c>
      <c r="D11" s="18">
        <v>85000</v>
      </c>
      <c r="E11" s="19"/>
      <c r="F11" s="5">
        <f>E11*D11</f>
        <v>0</v>
      </c>
      <c r="G11" s="19">
        <v>193.5</v>
      </c>
      <c r="H11" s="5">
        <f>G11*D11</f>
        <v>16447500</v>
      </c>
    </row>
    <row r="12" spans="1:8" ht="13.5" customHeight="1" x14ac:dyDescent="0.2">
      <c r="A12" s="2"/>
      <c r="B12" s="4" t="s">
        <v>9</v>
      </c>
      <c r="C12" s="17" t="s">
        <v>51</v>
      </c>
      <c r="D12" s="18">
        <v>350000</v>
      </c>
      <c r="E12" s="12"/>
      <c r="F12" s="5">
        <f t="shared" ref="F12:F51" si="0">E12*D12</f>
        <v>0</v>
      </c>
      <c r="G12" s="12">
        <v>70</v>
      </c>
      <c r="H12" s="5">
        <f t="shared" ref="H12:H51" si="1">G12*D12</f>
        <v>24500000</v>
      </c>
    </row>
    <row r="13" spans="1:8" ht="13.5" customHeight="1" x14ac:dyDescent="0.2">
      <c r="A13" s="2"/>
      <c r="B13" s="4" t="s">
        <v>3</v>
      </c>
      <c r="C13" s="17" t="s">
        <v>52</v>
      </c>
      <c r="D13" s="18">
        <v>5800</v>
      </c>
      <c r="E13" s="20"/>
      <c r="F13" s="5">
        <f t="shared" si="0"/>
        <v>0</v>
      </c>
      <c r="G13" s="44">
        <v>2961.87</v>
      </c>
      <c r="H13" s="5">
        <f t="shared" si="1"/>
        <v>17178846</v>
      </c>
    </row>
    <row r="14" spans="1:8" ht="13.5" customHeight="1" thickBot="1" x14ac:dyDescent="0.25">
      <c r="A14" s="28" t="s">
        <v>13</v>
      </c>
      <c r="B14" s="27" t="s">
        <v>40</v>
      </c>
      <c r="C14" s="28"/>
      <c r="D14" s="29"/>
      <c r="E14" s="30"/>
      <c r="F14" s="35">
        <f>SUM(F11:F13)</f>
        <v>0</v>
      </c>
      <c r="G14" s="30"/>
      <c r="H14" s="29">
        <f>SUM(H11:H13)</f>
        <v>58126346</v>
      </c>
    </row>
    <row r="15" spans="1:8" ht="13.5" customHeight="1" x14ac:dyDescent="0.2">
      <c r="A15" s="31"/>
      <c r="B15" s="23" t="s">
        <v>56</v>
      </c>
      <c r="C15" s="24" t="s">
        <v>52</v>
      </c>
      <c r="D15" s="25">
        <v>155000</v>
      </c>
      <c r="E15" s="38">
        <v>485.84406708058009</v>
      </c>
      <c r="F15" s="26">
        <f t="shared" si="0"/>
        <v>75305830.39748992</v>
      </c>
      <c r="G15" s="38">
        <v>1545.8440670805801</v>
      </c>
      <c r="H15" s="26">
        <f t="shared" si="1"/>
        <v>239605830.39748991</v>
      </c>
    </row>
    <row r="16" spans="1:8" ht="13.5" customHeight="1" x14ac:dyDescent="0.2">
      <c r="A16" s="2"/>
      <c r="B16" s="12" t="s">
        <v>4</v>
      </c>
      <c r="C16" s="17" t="s">
        <v>55</v>
      </c>
      <c r="D16" s="18">
        <v>150000</v>
      </c>
      <c r="E16" s="11">
        <v>22</v>
      </c>
      <c r="F16" s="5">
        <f t="shared" si="0"/>
        <v>3300000</v>
      </c>
      <c r="G16" s="11">
        <v>37</v>
      </c>
      <c r="H16" s="5">
        <f t="shared" si="1"/>
        <v>5550000</v>
      </c>
    </row>
    <row r="17" spans="1:8" ht="13.5" customHeight="1" x14ac:dyDescent="0.2">
      <c r="A17" s="2"/>
      <c r="B17" s="12" t="s">
        <v>10</v>
      </c>
      <c r="C17" s="17" t="s">
        <v>61</v>
      </c>
      <c r="D17" s="18">
        <v>11000</v>
      </c>
      <c r="E17" s="11">
        <v>1000</v>
      </c>
      <c r="F17" s="5">
        <f t="shared" si="0"/>
        <v>11000000</v>
      </c>
      <c r="G17" s="11">
        <v>1520</v>
      </c>
      <c r="H17" s="5">
        <f t="shared" si="1"/>
        <v>16720000</v>
      </c>
    </row>
    <row r="18" spans="1:8" ht="13.5" customHeight="1" x14ac:dyDescent="0.2">
      <c r="A18" s="2"/>
      <c r="B18" s="12" t="s">
        <v>57</v>
      </c>
      <c r="C18" s="17" t="s">
        <v>61</v>
      </c>
      <c r="D18" s="18">
        <v>12000</v>
      </c>
      <c r="E18" s="11">
        <v>152</v>
      </c>
      <c r="F18" s="5">
        <f t="shared" si="0"/>
        <v>1824000</v>
      </c>
      <c r="G18" s="11">
        <v>402</v>
      </c>
      <c r="H18" s="5">
        <f t="shared" si="1"/>
        <v>4824000</v>
      </c>
    </row>
    <row r="19" spans="1:8" ht="13.5" customHeight="1" x14ac:dyDescent="0.2">
      <c r="A19" s="2"/>
      <c r="B19" s="12" t="s">
        <v>58</v>
      </c>
      <c r="C19" s="17" t="s">
        <v>61</v>
      </c>
      <c r="D19" s="18">
        <v>11000</v>
      </c>
      <c r="E19" s="5"/>
      <c r="F19" s="5">
        <f t="shared" si="0"/>
        <v>0</v>
      </c>
      <c r="G19" s="5"/>
      <c r="H19" s="5">
        <f t="shared" si="1"/>
        <v>0</v>
      </c>
    </row>
    <row r="20" spans="1:8" ht="13.5" customHeight="1" x14ac:dyDescent="0.2">
      <c r="A20" s="2"/>
      <c r="B20" s="12" t="s">
        <v>59</v>
      </c>
      <c r="C20" s="17" t="s">
        <v>61</v>
      </c>
      <c r="D20" s="18">
        <v>13000</v>
      </c>
      <c r="E20" s="11">
        <v>1000</v>
      </c>
      <c r="F20" s="5">
        <f t="shared" si="0"/>
        <v>13000000</v>
      </c>
      <c r="G20" s="11">
        <v>1520</v>
      </c>
      <c r="H20" s="5">
        <f t="shared" si="1"/>
        <v>19760000</v>
      </c>
    </row>
    <row r="21" spans="1:8" ht="13.5" customHeight="1" x14ac:dyDescent="0.2">
      <c r="A21" s="2"/>
      <c r="B21" s="12" t="s">
        <v>60</v>
      </c>
      <c r="C21" s="17" t="s">
        <v>61</v>
      </c>
      <c r="D21" s="18">
        <v>11000</v>
      </c>
      <c r="E21" s="11"/>
      <c r="F21" s="5">
        <f t="shared" si="0"/>
        <v>0</v>
      </c>
      <c r="G21" s="11"/>
      <c r="H21" s="5">
        <f t="shared" si="1"/>
        <v>0</v>
      </c>
    </row>
    <row r="22" spans="1:8" ht="13.5" customHeight="1" x14ac:dyDescent="0.2">
      <c r="A22" s="6" t="s">
        <v>14</v>
      </c>
      <c r="B22" s="7" t="s">
        <v>41</v>
      </c>
      <c r="C22" s="6"/>
      <c r="D22" s="8"/>
      <c r="E22" s="9"/>
      <c r="F22" s="8">
        <f>SUM(F15:F21)</f>
        <v>104429830.39748992</v>
      </c>
      <c r="G22" s="9"/>
      <c r="H22" s="8">
        <f>SUM(H15:H21)</f>
        <v>286459830.39748991</v>
      </c>
    </row>
    <row r="23" spans="1:8" ht="13.5" customHeight="1" x14ac:dyDescent="0.2">
      <c r="A23" s="2"/>
      <c r="B23" s="12" t="s">
        <v>62</v>
      </c>
      <c r="C23" s="17" t="s">
        <v>75</v>
      </c>
      <c r="D23" s="18">
        <v>85000</v>
      </c>
      <c r="E23" s="11"/>
      <c r="F23" s="5">
        <f t="shared" si="0"/>
        <v>0</v>
      </c>
      <c r="G23" s="11"/>
      <c r="H23" s="5">
        <f t="shared" si="1"/>
        <v>0</v>
      </c>
    </row>
    <row r="24" spans="1:8" ht="13.5" customHeight="1" x14ac:dyDescent="0.2">
      <c r="A24" s="2"/>
      <c r="B24" s="12" t="s">
        <v>63</v>
      </c>
      <c r="C24" s="17" t="s">
        <v>91</v>
      </c>
      <c r="D24" s="18">
        <v>55000</v>
      </c>
      <c r="E24" s="11"/>
      <c r="F24" s="5">
        <f t="shared" si="0"/>
        <v>0</v>
      </c>
      <c r="G24" s="11"/>
      <c r="H24" s="5">
        <f t="shared" si="1"/>
        <v>0</v>
      </c>
    </row>
    <row r="25" spans="1:8" ht="13.5" customHeight="1" x14ac:dyDescent="0.2">
      <c r="A25" s="2"/>
      <c r="B25" s="13" t="s">
        <v>64</v>
      </c>
      <c r="C25" s="17" t="s">
        <v>75</v>
      </c>
      <c r="D25" s="18">
        <v>65523</v>
      </c>
      <c r="E25" s="45">
        <f>E33</f>
        <v>20</v>
      </c>
      <c r="F25" s="5">
        <f t="shared" si="0"/>
        <v>1310460</v>
      </c>
      <c r="G25" s="11">
        <f>G33</f>
        <v>30.4</v>
      </c>
      <c r="H25" s="5">
        <f t="shared" si="1"/>
        <v>1991899.2</v>
      </c>
    </row>
    <row r="26" spans="1:8" ht="13.5" customHeight="1" x14ac:dyDescent="0.2">
      <c r="A26" s="2"/>
      <c r="B26" s="13" t="s">
        <v>65</v>
      </c>
      <c r="C26" s="17" t="s">
        <v>75</v>
      </c>
      <c r="D26" s="18">
        <v>66000</v>
      </c>
      <c r="E26" s="45">
        <f>E33</f>
        <v>20</v>
      </c>
      <c r="F26" s="5">
        <f t="shared" si="0"/>
        <v>1320000</v>
      </c>
      <c r="G26" s="11">
        <f>G33</f>
        <v>30.4</v>
      </c>
      <c r="H26" s="5">
        <f t="shared" si="1"/>
        <v>2006400</v>
      </c>
    </row>
    <row r="27" spans="1:8" ht="13.5" customHeight="1" x14ac:dyDescent="0.2">
      <c r="A27" s="6" t="s">
        <v>15</v>
      </c>
      <c r="B27" s="7" t="s">
        <v>42</v>
      </c>
      <c r="C27" s="6"/>
      <c r="D27" s="8"/>
      <c r="E27" s="9"/>
      <c r="F27" s="8">
        <f>SUM(F23:F26)</f>
        <v>2630460</v>
      </c>
      <c r="G27" s="8"/>
      <c r="H27" s="8">
        <f t="shared" ref="H27" si="2">SUM(H23:H26)</f>
        <v>3998299.2</v>
      </c>
    </row>
    <row r="28" spans="1:8" ht="13.5" customHeight="1" x14ac:dyDescent="0.2">
      <c r="A28" s="2"/>
      <c r="B28" s="12" t="s">
        <v>11</v>
      </c>
      <c r="C28" s="17" t="s">
        <v>74</v>
      </c>
      <c r="D28" s="18">
        <v>27000</v>
      </c>
      <c r="E28" s="11"/>
      <c r="F28" s="5">
        <f t="shared" si="0"/>
        <v>0</v>
      </c>
      <c r="G28" s="11"/>
      <c r="H28" s="5">
        <f t="shared" si="1"/>
        <v>0</v>
      </c>
    </row>
    <row r="29" spans="1:8" ht="13.5" customHeight="1" x14ac:dyDescent="0.2">
      <c r="A29" s="2"/>
      <c r="B29" s="12" t="s">
        <v>66</v>
      </c>
      <c r="C29" s="17" t="s">
        <v>61</v>
      </c>
      <c r="D29" s="18">
        <v>13500</v>
      </c>
      <c r="E29" s="11">
        <v>25</v>
      </c>
      <c r="F29" s="5">
        <f t="shared" si="0"/>
        <v>337500</v>
      </c>
      <c r="G29" s="11">
        <v>60</v>
      </c>
      <c r="H29" s="5">
        <f t="shared" si="1"/>
        <v>810000</v>
      </c>
    </row>
    <row r="30" spans="1:8" ht="13.5" customHeight="1" x14ac:dyDescent="0.2">
      <c r="A30" s="2"/>
      <c r="B30" s="12" t="s">
        <v>67</v>
      </c>
      <c r="C30" s="17" t="s">
        <v>61</v>
      </c>
      <c r="D30" s="18">
        <v>21000</v>
      </c>
      <c r="E30" s="11">
        <v>3</v>
      </c>
      <c r="F30" s="5">
        <f t="shared" si="0"/>
        <v>63000</v>
      </c>
      <c r="G30" s="11">
        <v>5</v>
      </c>
      <c r="H30" s="5">
        <f t="shared" si="1"/>
        <v>105000</v>
      </c>
    </row>
    <row r="31" spans="1:8" ht="13.5" customHeight="1" x14ac:dyDescent="0.2">
      <c r="A31" s="2"/>
      <c r="B31" s="12" t="s">
        <v>68</v>
      </c>
      <c r="C31" s="17" t="s">
        <v>61</v>
      </c>
      <c r="D31" s="18">
        <v>35000</v>
      </c>
      <c r="E31" s="11">
        <v>3</v>
      </c>
      <c r="F31" s="5">
        <f t="shared" si="0"/>
        <v>105000</v>
      </c>
      <c r="G31" s="11">
        <v>5</v>
      </c>
      <c r="H31" s="5">
        <f t="shared" si="1"/>
        <v>175000</v>
      </c>
    </row>
    <row r="32" spans="1:8" ht="13.5" customHeight="1" x14ac:dyDescent="0.2">
      <c r="A32" s="2"/>
      <c r="B32" s="12" t="s">
        <v>69</v>
      </c>
      <c r="C32" s="17" t="s">
        <v>61</v>
      </c>
      <c r="D32" s="18">
        <v>56000</v>
      </c>
      <c r="E32" s="11">
        <v>3</v>
      </c>
      <c r="F32" s="5">
        <f t="shared" si="0"/>
        <v>168000</v>
      </c>
      <c r="G32" s="11">
        <v>5</v>
      </c>
      <c r="H32" s="5">
        <f t="shared" si="1"/>
        <v>280000</v>
      </c>
    </row>
    <row r="33" spans="1:8" ht="13.5" customHeight="1" x14ac:dyDescent="0.2">
      <c r="A33" s="2"/>
      <c r="B33" s="12" t="s">
        <v>70</v>
      </c>
      <c r="C33" s="17" t="s">
        <v>75</v>
      </c>
      <c r="D33" s="18">
        <v>250000</v>
      </c>
      <c r="E33" s="45">
        <f>E20*0.02</f>
        <v>20</v>
      </c>
      <c r="F33" s="5">
        <f t="shared" si="0"/>
        <v>5000000</v>
      </c>
      <c r="G33" s="11">
        <v>30.4</v>
      </c>
      <c r="H33" s="5">
        <f t="shared" si="1"/>
        <v>7600000</v>
      </c>
    </row>
    <row r="34" spans="1:8" ht="13.5" customHeight="1" x14ac:dyDescent="0.2">
      <c r="A34" s="2"/>
      <c r="B34" s="12" t="s">
        <v>71</v>
      </c>
      <c r="C34" s="17" t="s">
        <v>61</v>
      </c>
      <c r="D34" s="18">
        <v>9500</v>
      </c>
      <c r="E34" s="11"/>
      <c r="F34" s="5">
        <f t="shared" si="0"/>
        <v>0</v>
      </c>
      <c r="G34" s="11"/>
      <c r="H34" s="5">
        <f t="shared" si="1"/>
        <v>0</v>
      </c>
    </row>
    <row r="35" spans="1:8" ht="13.5" customHeight="1" x14ac:dyDescent="0.2">
      <c r="A35" s="2"/>
      <c r="B35" s="12" t="s">
        <v>72</v>
      </c>
      <c r="C35" s="17" t="s">
        <v>61</v>
      </c>
      <c r="D35" s="18">
        <v>55000</v>
      </c>
      <c r="E35" s="11"/>
      <c r="F35" s="5">
        <f t="shared" si="0"/>
        <v>0</v>
      </c>
      <c r="G35" s="11"/>
      <c r="H35" s="5">
        <f t="shared" si="1"/>
        <v>0</v>
      </c>
    </row>
    <row r="36" spans="1:8" ht="13.5" customHeight="1" x14ac:dyDescent="0.2">
      <c r="A36" s="2"/>
      <c r="B36" s="12" t="s">
        <v>73</v>
      </c>
      <c r="C36" s="17" t="s">
        <v>61</v>
      </c>
      <c r="D36" s="18">
        <v>150000</v>
      </c>
      <c r="E36" s="11"/>
      <c r="F36" s="5">
        <f t="shared" si="0"/>
        <v>0</v>
      </c>
      <c r="G36" s="11"/>
      <c r="H36" s="5">
        <f t="shared" si="1"/>
        <v>0</v>
      </c>
    </row>
    <row r="37" spans="1:8" ht="13.5" customHeight="1" x14ac:dyDescent="0.2">
      <c r="A37" s="6" t="s">
        <v>16</v>
      </c>
      <c r="B37" s="7" t="s">
        <v>43</v>
      </c>
      <c r="C37" s="6"/>
      <c r="D37" s="8"/>
      <c r="E37" s="9"/>
      <c r="F37" s="8">
        <f>SUM(F28:F36)</f>
        <v>5673500</v>
      </c>
      <c r="G37" s="8"/>
      <c r="H37" s="8">
        <f t="shared" ref="H37" si="3">SUM(H28:H36)</f>
        <v>8970000</v>
      </c>
    </row>
    <row r="38" spans="1:8" ht="13.5" customHeight="1" thickBot="1" x14ac:dyDescent="0.25">
      <c r="A38" s="6" t="s">
        <v>20</v>
      </c>
      <c r="B38" s="27" t="s">
        <v>17</v>
      </c>
      <c r="C38" s="28"/>
      <c r="D38" s="29"/>
      <c r="E38" s="30"/>
      <c r="F38" s="29">
        <f>F37+F27+F22</f>
        <v>112733790.39748992</v>
      </c>
      <c r="G38" s="29"/>
      <c r="H38" s="29">
        <f t="shared" ref="H38" si="4">H37+H27+H22</f>
        <v>299428129.59748989</v>
      </c>
    </row>
    <row r="39" spans="1:8" ht="13.5" customHeight="1" x14ac:dyDescent="0.2">
      <c r="A39" s="2"/>
      <c r="B39" s="23" t="s">
        <v>76</v>
      </c>
      <c r="C39" s="24" t="s">
        <v>51</v>
      </c>
      <c r="D39" s="25">
        <v>152500</v>
      </c>
      <c r="E39" s="23"/>
      <c r="F39" s="26">
        <f t="shared" si="0"/>
        <v>0</v>
      </c>
      <c r="G39" s="23">
        <v>70</v>
      </c>
      <c r="H39" s="26">
        <f t="shared" si="1"/>
        <v>10675000</v>
      </c>
    </row>
    <row r="40" spans="1:8" ht="13.5" customHeight="1" x14ac:dyDescent="0.2">
      <c r="A40" s="2"/>
      <c r="B40" s="12" t="s">
        <v>77</v>
      </c>
      <c r="C40" s="17" t="s">
        <v>51</v>
      </c>
      <c r="D40" s="18">
        <v>135500</v>
      </c>
      <c r="E40" s="11"/>
      <c r="F40" s="5">
        <f t="shared" si="0"/>
        <v>0</v>
      </c>
      <c r="G40" s="11"/>
      <c r="H40" s="5">
        <f t="shared" si="1"/>
        <v>0</v>
      </c>
    </row>
    <row r="41" spans="1:8" ht="13.5" customHeight="1" x14ac:dyDescent="0.2">
      <c r="A41" s="2"/>
      <c r="B41" s="12" t="s">
        <v>78</v>
      </c>
      <c r="C41" s="17" t="s">
        <v>50</v>
      </c>
      <c r="D41" s="18">
        <v>30000</v>
      </c>
      <c r="E41" s="11">
        <v>80.5</v>
      </c>
      <c r="F41" s="5">
        <f t="shared" si="0"/>
        <v>2415000</v>
      </c>
      <c r="G41" s="11">
        <v>1483.5</v>
      </c>
      <c r="H41" s="5">
        <f t="shared" si="1"/>
        <v>44505000</v>
      </c>
    </row>
    <row r="42" spans="1:8" ht="13.5" customHeight="1" x14ac:dyDescent="0.2">
      <c r="A42" s="2"/>
      <c r="B42" s="12" t="s">
        <v>79</v>
      </c>
      <c r="C42" s="17" t="s">
        <v>50</v>
      </c>
      <c r="D42" s="18">
        <v>55000</v>
      </c>
      <c r="E42" s="12">
        <v>0</v>
      </c>
      <c r="F42" s="5">
        <f t="shared" si="0"/>
        <v>0</v>
      </c>
      <c r="G42" s="12">
        <v>193</v>
      </c>
      <c r="H42" s="5">
        <f t="shared" si="1"/>
        <v>10615000</v>
      </c>
    </row>
    <row r="43" spans="1:8" ht="13.5" customHeight="1" x14ac:dyDescent="0.2">
      <c r="A43" s="2"/>
      <c r="B43" s="12" t="s">
        <v>80</v>
      </c>
      <c r="C43" s="17" t="s">
        <v>81</v>
      </c>
      <c r="D43" s="18">
        <v>147693.60563380283</v>
      </c>
      <c r="E43" s="11"/>
      <c r="F43" s="5">
        <f t="shared" si="0"/>
        <v>0</v>
      </c>
      <c r="G43" s="11"/>
      <c r="H43" s="5">
        <f t="shared" si="1"/>
        <v>0</v>
      </c>
    </row>
    <row r="44" spans="1:8" ht="13.5" customHeight="1" x14ac:dyDescent="0.2">
      <c r="A44" s="6" t="s">
        <v>21</v>
      </c>
      <c r="B44" s="7" t="s">
        <v>0</v>
      </c>
      <c r="C44" s="14"/>
      <c r="D44" s="8"/>
      <c r="E44" s="9"/>
      <c r="F44" s="8">
        <f>SUM(F39:F43)</f>
        <v>2415000</v>
      </c>
      <c r="G44" s="8"/>
      <c r="H44" s="8">
        <f t="shared" ref="H44" si="5">SUM(H39:H43)</f>
        <v>65795000</v>
      </c>
    </row>
    <row r="45" spans="1:8" ht="13.5" customHeight="1" x14ac:dyDescent="0.2">
      <c r="A45" s="2"/>
      <c r="B45" s="12" t="s">
        <v>18</v>
      </c>
      <c r="C45" s="17" t="s">
        <v>55</v>
      </c>
      <c r="D45" s="18">
        <v>1200</v>
      </c>
      <c r="E45" s="12">
        <v>3100</v>
      </c>
      <c r="F45" s="5">
        <f t="shared" si="0"/>
        <v>3720000</v>
      </c>
      <c r="G45" s="12">
        <v>8400</v>
      </c>
      <c r="H45" s="5">
        <f t="shared" si="1"/>
        <v>10080000</v>
      </c>
    </row>
    <row r="46" spans="1:8" ht="13.5" customHeight="1" x14ac:dyDescent="0.2">
      <c r="A46" s="2"/>
      <c r="B46" s="12" t="s">
        <v>82</v>
      </c>
      <c r="C46" s="17" t="s">
        <v>55</v>
      </c>
      <c r="D46" s="18">
        <v>1400</v>
      </c>
      <c r="E46" s="12">
        <v>6270</v>
      </c>
      <c r="F46" s="5">
        <f t="shared" si="0"/>
        <v>8778000</v>
      </c>
      <c r="G46" s="12">
        <v>17610</v>
      </c>
      <c r="H46" s="5">
        <f t="shared" si="1"/>
        <v>24654000</v>
      </c>
    </row>
    <row r="47" spans="1:8" ht="13.5" customHeight="1" x14ac:dyDescent="0.2">
      <c r="A47" s="2"/>
      <c r="B47" s="12" t="s">
        <v>19</v>
      </c>
      <c r="C47" s="17" t="s">
        <v>55</v>
      </c>
      <c r="D47" s="18">
        <v>2000</v>
      </c>
      <c r="E47" s="11">
        <v>1270</v>
      </c>
      <c r="F47" s="5">
        <f t="shared" si="0"/>
        <v>2540000</v>
      </c>
      <c r="G47" s="11">
        <v>3580</v>
      </c>
      <c r="H47" s="5">
        <f t="shared" si="1"/>
        <v>7160000</v>
      </c>
    </row>
    <row r="48" spans="1:8" ht="13.5" customHeight="1" thickBot="1" x14ac:dyDescent="0.25">
      <c r="A48" s="6" t="s">
        <v>22</v>
      </c>
      <c r="B48" s="7" t="s">
        <v>45</v>
      </c>
      <c r="C48" s="6"/>
      <c r="D48" s="29"/>
      <c r="E48" s="32"/>
      <c r="F48" s="29">
        <f>SUM(F45:F47)</f>
        <v>15038000</v>
      </c>
      <c r="G48" s="29"/>
      <c r="H48" s="29">
        <f>SUM(H45:H47)</f>
        <v>41894000</v>
      </c>
    </row>
    <row r="49" spans="1:8" ht="13.5" customHeight="1" x14ac:dyDescent="0.2">
      <c r="A49" s="2"/>
      <c r="B49" s="10" t="s">
        <v>83</v>
      </c>
      <c r="C49" s="22" t="s">
        <v>55</v>
      </c>
      <c r="D49" s="25">
        <v>45000</v>
      </c>
      <c r="E49" s="26"/>
      <c r="F49" s="26">
        <f t="shared" si="0"/>
        <v>0</v>
      </c>
      <c r="G49" s="26"/>
      <c r="H49" s="26">
        <f t="shared" si="1"/>
        <v>0</v>
      </c>
    </row>
    <row r="50" spans="1:8" ht="13.5" customHeight="1" x14ac:dyDescent="0.2">
      <c r="A50" s="2"/>
      <c r="B50" s="12" t="s">
        <v>84</v>
      </c>
      <c r="C50" s="17" t="s">
        <v>55</v>
      </c>
      <c r="D50" s="18">
        <v>1100000</v>
      </c>
      <c r="E50" s="11"/>
      <c r="F50" s="5">
        <f t="shared" si="0"/>
        <v>0</v>
      </c>
      <c r="G50" s="11"/>
      <c r="H50" s="5">
        <f t="shared" si="1"/>
        <v>0</v>
      </c>
    </row>
    <row r="51" spans="1:8" ht="13.5" customHeight="1" x14ac:dyDescent="0.2">
      <c r="A51" s="2"/>
      <c r="B51" s="12" t="s">
        <v>85</v>
      </c>
      <c r="C51" s="17" t="s">
        <v>55</v>
      </c>
      <c r="D51" s="18">
        <v>530000</v>
      </c>
      <c r="E51" s="11"/>
      <c r="F51" s="5">
        <f t="shared" si="0"/>
        <v>0</v>
      </c>
      <c r="G51" s="11"/>
      <c r="H51" s="5">
        <f t="shared" si="1"/>
        <v>0</v>
      </c>
    </row>
    <row r="52" spans="1:8" ht="11.25" customHeight="1" x14ac:dyDescent="0.2">
      <c r="A52" s="6" t="s">
        <v>23</v>
      </c>
      <c r="B52" s="7" t="s">
        <v>44</v>
      </c>
      <c r="C52" s="6"/>
      <c r="D52" s="8"/>
      <c r="E52" s="9"/>
      <c r="F52" s="8">
        <f>SUM(F49:F51)</f>
        <v>0</v>
      </c>
      <c r="G52" s="8"/>
      <c r="H52" s="8">
        <f t="shared" ref="H52" si="6">SUM(H49:H51)</f>
        <v>0</v>
      </c>
    </row>
    <row r="53" spans="1:8" ht="13.5" customHeight="1" thickBot="1" x14ac:dyDescent="0.25">
      <c r="A53" s="28" t="s">
        <v>24</v>
      </c>
      <c r="B53" s="27" t="s">
        <v>25</v>
      </c>
      <c r="C53" s="28"/>
      <c r="D53" s="29"/>
      <c r="E53" s="30"/>
      <c r="F53" s="29">
        <f>F52+F48+F38+F14+F44</f>
        <v>130186790.39748992</v>
      </c>
      <c r="G53" s="29"/>
      <c r="H53" s="29">
        <f>H52+H48+H38+H14+H44</f>
        <v>465243475.59748989</v>
      </c>
    </row>
    <row r="54" spans="1:8" ht="13.5" customHeight="1" x14ac:dyDescent="0.2">
      <c r="A54" s="39"/>
      <c r="B54" s="10" t="s">
        <v>107</v>
      </c>
      <c r="C54" s="39"/>
      <c r="D54" s="26">
        <v>51000</v>
      </c>
      <c r="E54" s="42">
        <v>0</v>
      </c>
      <c r="F54" s="26">
        <f>E54*D54</f>
        <v>0</v>
      </c>
      <c r="G54" s="43">
        <v>0</v>
      </c>
      <c r="H54" s="43">
        <f>G54*D54</f>
        <v>0</v>
      </c>
    </row>
    <row r="55" spans="1:8" ht="13.5" customHeight="1" x14ac:dyDescent="0.2">
      <c r="A55" s="39"/>
      <c r="B55" s="12" t="s">
        <v>101</v>
      </c>
      <c r="C55" s="6" t="s">
        <v>106</v>
      </c>
      <c r="D55" s="5">
        <v>30000</v>
      </c>
      <c r="E55" s="42">
        <v>0</v>
      </c>
      <c r="F55" s="26">
        <f t="shared" ref="F55:F59" si="7">E55*D55</f>
        <v>0</v>
      </c>
      <c r="G55" s="43">
        <v>0</v>
      </c>
      <c r="H55" s="43">
        <f t="shared" ref="H55:H59" si="8">G55*D55</f>
        <v>0</v>
      </c>
    </row>
    <row r="56" spans="1:8" ht="13.5" customHeight="1" x14ac:dyDescent="0.2">
      <c r="A56" s="39"/>
      <c r="B56" s="12" t="s">
        <v>102</v>
      </c>
      <c r="C56" s="6" t="s">
        <v>106</v>
      </c>
      <c r="D56" s="5">
        <v>80000</v>
      </c>
      <c r="E56" s="42"/>
      <c r="F56" s="26">
        <f t="shared" si="7"/>
        <v>0</v>
      </c>
      <c r="G56" s="43"/>
      <c r="H56" s="43">
        <f t="shared" si="8"/>
        <v>0</v>
      </c>
    </row>
    <row r="57" spans="1:8" ht="13.5" customHeight="1" x14ac:dyDescent="0.2">
      <c r="A57" s="39"/>
      <c r="B57" s="12" t="s">
        <v>103</v>
      </c>
      <c r="C57" s="6" t="s">
        <v>106</v>
      </c>
      <c r="D57" s="5">
        <v>130000</v>
      </c>
      <c r="E57" s="42">
        <v>0</v>
      </c>
      <c r="F57" s="26">
        <f t="shared" si="7"/>
        <v>0</v>
      </c>
      <c r="G57" s="43">
        <v>0</v>
      </c>
      <c r="H57" s="43">
        <f t="shared" si="8"/>
        <v>0</v>
      </c>
    </row>
    <row r="58" spans="1:8" ht="13.5" customHeight="1" x14ac:dyDescent="0.2">
      <c r="A58" s="39"/>
      <c r="B58" s="12" t="s">
        <v>104</v>
      </c>
      <c r="C58" s="6" t="s">
        <v>106</v>
      </c>
      <c r="D58" s="5">
        <v>6000</v>
      </c>
      <c r="E58" s="42">
        <v>0</v>
      </c>
      <c r="F58" s="26">
        <f t="shared" si="7"/>
        <v>0</v>
      </c>
      <c r="G58" s="43">
        <v>0</v>
      </c>
      <c r="H58" s="43">
        <f t="shared" si="8"/>
        <v>0</v>
      </c>
    </row>
    <row r="59" spans="1:8" ht="13.5" customHeight="1" x14ac:dyDescent="0.2">
      <c r="A59" s="39"/>
      <c r="B59" s="12" t="s">
        <v>105</v>
      </c>
      <c r="C59" s="6" t="s">
        <v>106</v>
      </c>
      <c r="D59" s="5">
        <v>9000</v>
      </c>
      <c r="E59" s="42">
        <v>0</v>
      </c>
      <c r="F59" s="26">
        <f t="shared" si="7"/>
        <v>0</v>
      </c>
      <c r="G59" s="43">
        <v>0</v>
      </c>
      <c r="H59" s="43">
        <f t="shared" si="8"/>
        <v>0</v>
      </c>
    </row>
    <row r="60" spans="1:8" ht="13.5" customHeight="1" x14ac:dyDescent="0.2">
      <c r="A60" s="6" t="s">
        <v>26</v>
      </c>
      <c r="B60" s="15" t="s">
        <v>46</v>
      </c>
      <c r="C60" s="6"/>
      <c r="D60" s="8"/>
      <c r="E60" s="9"/>
      <c r="F60" s="8">
        <f>F59+F58+F57+F56+F55+F54</f>
        <v>0</v>
      </c>
      <c r="G60" s="8"/>
      <c r="H60" s="8">
        <f t="shared" ref="H60" si="9">H59+H58+H57+H56+H55+H54</f>
        <v>0</v>
      </c>
    </row>
    <row r="61" spans="1:8" ht="13.5" customHeight="1" x14ac:dyDescent="0.2">
      <c r="A61" s="2"/>
      <c r="B61" s="12" t="s">
        <v>86</v>
      </c>
      <c r="C61" s="17" t="s">
        <v>81</v>
      </c>
      <c r="D61" s="18">
        <v>900000</v>
      </c>
      <c r="E61" s="12"/>
      <c r="F61" s="5">
        <f t="shared" ref="F61:F63" si="10">E61*D61</f>
        <v>0</v>
      </c>
      <c r="G61" s="12">
        <v>2</v>
      </c>
      <c r="H61" s="5">
        <f t="shared" ref="H61:H63" si="11">G61*D61</f>
        <v>1800000</v>
      </c>
    </row>
    <row r="62" spans="1:8" ht="13.5" customHeight="1" x14ac:dyDescent="0.2">
      <c r="A62" s="2"/>
      <c r="B62" s="12" t="s">
        <v>87</v>
      </c>
      <c r="C62" s="21" t="s">
        <v>89</v>
      </c>
      <c r="D62" s="18">
        <v>50000</v>
      </c>
      <c r="E62" s="12"/>
      <c r="F62" s="5">
        <f t="shared" si="10"/>
        <v>0</v>
      </c>
      <c r="G62" s="12">
        <v>5</v>
      </c>
      <c r="H62" s="5">
        <f t="shared" si="11"/>
        <v>250000</v>
      </c>
    </row>
    <row r="63" spans="1:8" ht="13.5" customHeight="1" x14ac:dyDescent="0.2">
      <c r="A63" s="2"/>
      <c r="B63" s="12" t="s">
        <v>88</v>
      </c>
      <c r="C63" s="21" t="s">
        <v>90</v>
      </c>
      <c r="D63" s="18">
        <v>1800000</v>
      </c>
      <c r="E63" s="12">
        <v>3</v>
      </c>
      <c r="F63" s="5">
        <f t="shared" si="10"/>
        <v>5400000</v>
      </c>
      <c r="G63" s="12">
        <v>4</v>
      </c>
      <c r="H63" s="5">
        <f t="shared" si="11"/>
        <v>7200000</v>
      </c>
    </row>
    <row r="64" spans="1:8" ht="13.5" customHeight="1" x14ac:dyDescent="0.2">
      <c r="A64" s="6" t="s">
        <v>109</v>
      </c>
      <c r="B64" s="7" t="s">
        <v>108</v>
      </c>
      <c r="C64" s="6"/>
      <c r="D64" s="8"/>
      <c r="E64" s="9"/>
      <c r="F64" s="8">
        <f>SUM(F61:F63)</f>
        <v>5400000</v>
      </c>
      <c r="G64" s="8"/>
      <c r="H64" s="8">
        <f t="shared" ref="H64" si="12">SUM(H61:H63)</f>
        <v>9250000</v>
      </c>
    </row>
    <row r="65" spans="1:8" ht="13.5" customHeight="1" x14ac:dyDescent="0.2">
      <c r="A65" s="40" t="s">
        <v>27</v>
      </c>
      <c r="B65" s="41" t="s">
        <v>31</v>
      </c>
      <c r="C65" s="6"/>
      <c r="D65" s="8"/>
      <c r="E65" s="9"/>
      <c r="F65" s="8">
        <f>F64+F60</f>
        <v>5400000</v>
      </c>
      <c r="G65" s="8"/>
      <c r="H65" s="8">
        <f t="shared" ref="H65" si="13">H64+H60</f>
        <v>9250000</v>
      </c>
    </row>
    <row r="66" spans="1:8" ht="13.5" customHeight="1" x14ac:dyDescent="0.2">
      <c r="A66" s="6" t="s">
        <v>28</v>
      </c>
      <c r="B66" s="7" t="s">
        <v>32</v>
      </c>
      <c r="C66" s="6"/>
      <c r="D66" s="8"/>
      <c r="E66" s="9"/>
      <c r="F66" s="8">
        <f>F64+F53+F60</f>
        <v>135586790.39748991</v>
      </c>
      <c r="G66" s="8"/>
      <c r="H66" s="8">
        <f>H64+H53+H60</f>
        <v>474493475.59748989</v>
      </c>
    </row>
    <row r="67" spans="1:8" ht="13.5" customHeight="1" x14ac:dyDescent="0.2">
      <c r="A67" s="6" t="s">
        <v>29</v>
      </c>
      <c r="B67" s="7" t="s">
        <v>12</v>
      </c>
      <c r="C67" s="6"/>
      <c r="D67" s="8"/>
      <c r="E67" s="9"/>
      <c r="F67" s="8">
        <f>F66*10/100</f>
        <v>13558679.039748991</v>
      </c>
      <c r="G67" s="8"/>
      <c r="H67" s="8">
        <f>H66*10/100</f>
        <v>47449347.559748992</v>
      </c>
    </row>
    <row r="68" spans="1:8" ht="13.5" customHeight="1" x14ac:dyDescent="0.2">
      <c r="A68" s="6" t="s">
        <v>30</v>
      </c>
      <c r="B68" s="7" t="s">
        <v>33</v>
      </c>
      <c r="C68" s="6"/>
      <c r="D68" s="8"/>
      <c r="E68" s="9"/>
      <c r="F68" s="8">
        <f t="shared" ref="F68" si="14">SUM(F66:F67)</f>
        <v>149145469.4372389</v>
      </c>
      <c r="G68" s="8"/>
      <c r="H68" s="8">
        <f>SUM(H66:H67)</f>
        <v>521942823.1572389</v>
      </c>
    </row>
    <row r="69" spans="1:8" ht="15" x14ac:dyDescent="0.2">
      <c r="A69"/>
      <c r="B69" s="33" t="s">
        <v>6</v>
      </c>
      <c r="D69" s="16"/>
    </row>
    <row r="70" spans="1:8" ht="24.75" customHeight="1" x14ac:dyDescent="0.2">
      <c r="A70" s="46" t="s">
        <v>99</v>
      </c>
      <c r="B70" s="46"/>
      <c r="C70" s="46"/>
      <c r="D70" s="46"/>
      <c r="E70" s="46"/>
      <c r="F70" s="46"/>
      <c r="G70" s="46"/>
      <c r="H70" s="34"/>
    </row>
    <row r="71" spans="1:8" ht="30" customHeight="1" x14ac:dyDescent="0.2">
      <c r="A71" s="46" t="s">
        <v>97</v>
      </c>
      <c r="B71" s="46"/>
      <c r="C71" s="46"/>
      <c r="D71" s="46"/>
      <c r="E71" s="46"/>
      <c r="F71" s="46"/>
      <c r="G71" s="46"/>
    </row>
    <row r="72" spans="1:8" ht="24.75" customHeight="1" x14ac:dyDescent="0.2">
      <c r="A72" s="46" t="s">
        <v>98</v>
      </c>
      <c r="B72" s="46"/>
      <c r="C72" s="46"/>
      <c r="D72" s="46"/>
      <c r="E72" s="46"/>
      <c r="F72" s="46"/>
      <c r="G72" s="46"/>
      <c r="H72" s="36"/>
    </row>
    <row r="73" spans="1:8" ht="15" x14ac:dyDescent="0.25">
      <c r="A73"/>
      <c r="B73" s="1" t="s">
        <v>1</v>
      </c>
      <c r="C73" s="16"/>
    </row>
    <row r="74" spans="1:8" x14ac:dyDescent="0.2">
      <c r="A74"/>
      <c r="B74" t="s">
        <v>92</v>
      </c>
      <c r="C74" s="16"/>
      <c r="H74" s="37"/>
    </row>
    <row r="75" spans="1:8" ht="11.25" customHeight="1" x14ac:dyDescent="0.2">
      <c r="A75"/>
      <c r="C75" s="16"/>
    </row>
    <row r="76" spans="1:8" x14ac:dyDescent="0.2">
      <c r="A76"/>
      <c r="B76" t="s">
        <v>93</v>
      </c>
      <c r="C76" s="16"/>
    </row>
    <row r="77" spans="1:8" ht="15" x14ac:dyDescent="0.25">
      <c r="A77"/>
      <c r="B77" s="1" t="s">
        <v>2</v>
      </c>
      <c r="C77" s="16"/>
    </row>
    <row r="78" spans="1:8" x14ac:dyDescent="0.2">
      <c r="A78"/>
      <c r="B78" t="s">
        <v>94</v>
      </c>
      <c r="C78" s="16"/>
    </row>
    <row r="79" spans="1:8" x14ac:dyDescent="0.2">
      <c r="A79"/>
      <c r="B79" t="s">
        <v>96</v>
      </c>
      <c r="C79" s="16"/>
      <c r="F79" t="s">
        <v>95</v>
      </c>
    </row>
  </sheetData>
  <mergeCells count="16">
    <mergeCell ref="A70:G70"/>
    <mergeCell ref="A71:G71"/>
    <mergeCell ref="A72:G72"/>
    <mergeCell ref="A1:H1"/>
    <mergeCell ref="A2:H2"/>
    <mergeCell ref="A3:H3"/>
    <mergeCell ref="A7:H7"/>
    <mergeCell ref="G8:H8"/>
    <mergeCell ref="A6:H6"/>
    <mergeCell ref="A8:A9"/>
    <mergeCell ref="B8:B9"/>
    <mergeCell ref="C8:C9"/>
    <mergeCell ref="D8:D9"/>
    <mergeCell ref="E8:F8"/>
    <mergeCell ref="B4:H4"/>
    <mergeCell ref="B5:H5"/>
  </mergeCells>
  <printOptions horizontalCentered="1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гүйцэтгэлийн маягт-ГСХ</vt:lpstr>
      <vt:lpstr>'гүйцэтгэлийн маягт-ГСХ'!Print_Titles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nyamdorj nadmidpuntsag</cp:lastModifiedBy>
  <cp:lastPrinted>2025-10-27T03:50:38Z</cp:lastPrinted>
  <dcterms:created xsi:type="dcterms:W3CDTF">2014-01-15T06:30:10Z</dcterms:created>
  <dcterms:modified xsi:type="dcterms:W3CDTF">2025-10-27T04:00:21Z</dcterms:modified>
</cp:coreProperties>
</file>