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s\Zaamar 2025\Documents\"/>
    </mc:Choice>
  </mc:AlternateContent>
  <xr:revisionPtr revIDLastSave="0" documentId="13_ncr:1_{9A27C358-999F-4347-9B8F-EF984BC10EF8}" xr6:coauthVersionLast="47" xr6:coauthVersionMax="47" xr10:uidLastSave="{00000000-0000-0000-0000-000000000000}"/>
  <bookViews>
    <workbookView xWindow="23880" yWindow="-2760" windowWidth="29040" windowHeight="15720" tabRatio="992" xr2:uid="{00000000-000D-0000-FFFF-FFFF00000000}"/>
  </bookViews>
  <sheets>
    <sheet name="11-2025" sheetId="69" r:id="rId1"/>
    <sheet name="2024 (8)" sheetId="77" r:id="rId2"/>
  </sheets>
  <calcPr calcId="191029"/>
</workbook>
</file>

<file path=xl/calcChain.xml><?xml version="1.0" encoding="utf-8"?>
<calcChain xmlns="http://schemas.openxmlformats.org/spreadsheetml/2006/main">
  <c r="H43" i="69" l="1"/>
  <c r="G43" i="69"/>
  <c r="F43" i="69"/>
  <c r="G58" i="69"/>
  <c r="H58" i="69" s="1"/>
  <c r="F58" i="69"/>
  <c r="G57" i="69"/>
  <c r="H57" i="69" s="1"/>
  <c r="F57" i="69"/>
  <c r="F59" i="69" s="1"/>
  <c r="G60" i="69"/>
  <c r="H60" i="69" s="1"/>
  <c r="F60" i="69"/>
  <c r="G54" i="69"/>
  <c r="H54" i="69" s="1"/>
  <c r="F54" i="69"/>
  <c r="G53" i="69"/>
  <c r="H53" i="69" s="1"/>
  <c r="F53" i="69"/>
  <c r="G52" i="69"/>
  <c r="H52" i="69" s="1"/>
  <c r="H55" i="69" s="1"/>
  <c r="F52" i="69"/>
  <c r="G49" i="69"/>
  <c r="H49" i="69" s="1"/>
  <c r="F49" i="69"/>
  <c r="G46" i="69"/>
  <c r="H46" i="69" s="1"/>
  <c r="F46" i="69"/>
  <c r="G45" i="69"/>
  <c r="H45" i="69" s="1"/>
  <c r="F45" i="69"/>
  <c r="G44" i="69"/>
  <c r="H44" i="69" s="1"/>
  <c r="F44" i="69"/>
  <c r="G42" i="69"/>
  <c r="H42" i="69" s="1"/>
  <c r="F42" i="69"/>
  <c r="G41" i="69"/>
  <c r="H41" i="69" s="1"/>
  <c r="F41" i="69"/>
  <c r="G40" i="69"/>
  <c r="H40" i="69" s="1"/>
  <c r="F40" i="69"/>
  <c r="G39" i="69"/>
  <c r="H39" i="69" s="1"/>
  <c r="F39" i="69"/>
  <c r="F33" i="69"/>
  <c r="G33" i="69"/>
  <c r="H33" i="69" s="1"/>
  <c r="F34" i="69"/>
  <c r="G34" i="69"/>
  <c r="H34" i="69" s="1"/>
  <c r="F35" i="69"/>
  <c r="G35" i="69"/>
  <c r="H35" i="69" s="1"/>
  <c r="F36" i="69"/>
  <c r="G36" i="69"/>
  <c r="H36" i="69" s="1"/>
  <c r="F37" i="69"/>
  <c r="G37" i="69"/>
  <c r="H37" i="69" s="1"/>
  <c r="H59" i="69" l="1"/>
  <c r="F55" i="69"/>
  <c r="H47" i="69"/>
  <c r="F47" i="69"/>
  <c r="G32" i="69"/>
  <c r="H32" i="69" s="1"/>
  <c r="H38" i="69" s="1"/>
  <c r="F32" i="69"/>
  <c r="F38" i="69" s="1"/>
  <c r="G29" i="69"/>
  <c r="H29" i="69" s="1"/>
  <c r="F29" i="69"/>
  <c r="G30" i="69"/>
  <c r="H30" i="69" s="1"/>
  <c r="F30" i="69"/>
  <c r="G28" i="69"/>
  <c r="H28" i="69" s="1"/>
  <c r="F28" i="69"/>
  <c r="G27" i="69"/>
  <c r="H27" i="69" s="1"/>
  <c r="F27" i="69"/>
  <c r="G25" i="69"/>
  <c r="H25" i="69" s="1"/>
  <c r="F25" i="69"/>
  <c r="G24" i="69"/>
  <c r="H24" i="69" s="1"/>
  <c r="F24" i="69"/>
  <c r="G23" i="69"/>
  <c r="H23" i="69" s="1"/>
  <c r="F23" i="69"/>
  <c r="G21" i="69"/>
  <c r="H21" i="69" s="1"/>
  <c r="F21" i="69"/>
  <c r="G20" i="69"/>
  <c r="H20" i="69" s="1"/>
  <c r="F20" i="69"/>
  <c r="G19" i="69"/>
  <c r="H19" i="69" s="1"/>
  <c r="F19" i="69"/>
  <c r="G17" i="69"/>
  <c r="H17" i="69" s="1"/>
  <c r="F17" i="69"/>
  <c r="G16" i="69"/>
  <c r="H16" i="69" s="1"/>
  <c r="F16" i="69"/>
  <c r="F26" i="69" l="1"/>
  <c r="F31" i="69"/>
  <c r="H31" i="69"/>
  <c r="F22" i="69"/>
  <c r="F48" i="69" s="1"/>
  <c r="H26" i="69"/>
  <c r="H22" i="69"/>
  <c r="P28" i="77"/>
  <c r="K28" i="77"/>
  <c r="G28" i="77"/>
  <c r="D28" i="77"/>
  <c r="D29" i="77" s="1"/>
  <c r="T26" i="77"/>
  <c r="E23" i="77"/>
  <c r="T23" i="77" s="1"/>
  <c r="E10" i="77"/>
  <c r="T10" i="77" s="1"/>
  <c r="G15" i="69"/>
  <c r="H48" i="69" l="1"/>
  <c r="E28" i="77"/>
  <c r="E29" i="77" s="1"/>
  <c r="E30" i="77" s="1"/>
  <c r="T28" i="77"/>
  <c r="D30" i="77"/>
  <c r="G29" i="77"/>
  <c r="G30" i="77" s="1"/>
  <c r="K29" i="77"/>
  <c r="K30" i="77" s="1"/>
  <c r="P29" i="77"/>
  <c r="P30" i="77" s="1"/>
  <c r="G61" i="69"/>
  <c r="G50" i="69"/>
  <c r="F15" i="69"/>
  <c r="F18" i="69" s="1"/>
  <c r="T29" i="77" l="1"/>
  <c r="T30" i="77" s="1"/>
  <c r="F50" i="69"/>
  <c r="H61" i="69" l="1"/>
  <c r="H62" i="69" s="1"/>
  <c r="F61" i="69"/>
  <c r="H50" i="69"/>
  <c r="F51" i="69"/>
  <c r="F56" i="69" s="1"/>
  <c r="H15" i="69"/>
  <c r="H18" i="69" s="1"/>
  <c r="F62" i="69" l="1"/>
  <c r="F63" i="69" s="1"/>
  <c r="F64" i="69" s="1"/>
  <c r="F65" i="69" s="1"/>
  <c r="F66" i="69" s="1"/>
  <c r="H51" i="69"/>
  <c r="H56" i="69" s="1"/>
  <c r="H63" i="69"/>
  <c r="H64" i="69" l="1"/>
  <c r="H65" i="69" l="1"/>
  <c r="H66" i="69" s="1"/>
</calcChain>
</file>

<file path=xl/sharedStrings.xml><?xml version="1.0" encoding="utf-8"?>
<sst xmlns="http://schemas.openxmlformats.org/spreadsheetml/2006/main" count="211" uniqueCount="151">
  <si>
    <t>Дүн</t>
  </si>
  <si>
    <t>Танилцсан:</t>
  </si>
  <si>
    <t>Хянасан:</t>
  </si>
  <si>
    <t>Төсөл, төсөв зохиолт</t>
  </si>
  <si>
    <t>Суурин боловсруулалт</t>
  </si>
  <si>
    <t>Гүйцэтгэгч:</t>
  </si>
  <si>
    <t>Ажлын нэр, төрөл</t>
  </si>
  <si>
    <t>Тоо</t>
  </si>
  <si>
    <t>Хээрийн бэлтгэл ажил</t>
  </si>
  <si>
    <t>Уулын ажлын булалт</t>
  </si>
  <si>
    <t>Цэглэн сорьцлолт</t>
  </si>
  <si>
    <t>Байрны түрээс</t>
  </si>
  <si>
    <t>НӨАТ-10 %</t>
  </si>
  <si>
    <t>I</t>
  </si>
  <si>
    <t>II</t>
  </si>
  <si>
    <t>III</t>
  </si>
  <si>
    <t>IV</t>
  </si>
  <si>
    <t>Ачаа тээвэр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</si>
  <si>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</si>
  <si>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</si>
  <si>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</si>
  <si>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</si>
  <si>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</si>
  <si>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</si>
  <si>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</si>
  <si>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</si>
  <si>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</si>
  <si>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</si>
  <si>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Хэмжих нэгж</t>
  </si>
  <si>
    <t>Нэгжийн өртөг</t>
  </si>
  <si>
    <t>Тайлант сарын гүйцэтгэл</t>
  </si>
  <si>
    <t>Оны эхнээс гарсан гүйцэтгэл</t>
  </si>
  <si>
    <t>Үндэсний геологийн албаны ГСХ-ийн мэргэжилтэн</t>
  </si>
  <si>
    <t>Бэлтгэл ажлын дүн</t>
  </si>
  <si>
    <t xml:space="preserve">Сорьцлолтын дүн </t>
  </si>
  <si>
    <t>Тээврийн дүн</t>
  </si>
  <si>
    <t>Лабораторийн ажлын дүн</t>
  </si>
  <si>
    <t>Бусад ажлын дүн</t>
  </si>
  <si>
    <t>Д/д</t>
  </si>
  <si>
    <t>%</t>
  </si>
  <si>
    <t>т.км</t>
  </si>
  <si>
    <t>сорьц</t>
  </si>
  <si>
    <t>ширхэг</t>
  </si>
  <si>
    <t>куб.м</t>
  </si>
  <si>
    <t>Анги зохион байгуулалт</t>
  </si>
  <si>
    <t>Анги татан буулгалт</t>
  </si>
  <si>
    <t>Албан томилолт</t>
  </si>
  <si>
    <t>хүн/ө</t>
  </si>
  <si>
    <t>км</t>
  </si>
  <si>
    <t>сар</t>
  </si>
  <si>
    <t>Гурванталст компанийн захирал</t>
  </si>
  <si>
    <t>Г.Ганбаяр</t>
  </si>
  <si>
    <t>/…………………../</t>
  </si>
  <si>
    <t>Ч.Төмөрчөдөр</t>
  </si>
  <si>
    <t xml:space="preserve">                                                 Төслийн ахлагч</t>
  </si>
  <si>
    <t xml:space="preserve">                                                  нягтлан бодогч</t>
  </si>
  <si>
    <t>төг</t>
  </si>
  <si>
    <t>Х.Ганхуяг</t>
  </si>
  <si>
    <t>6 дугаар хавсралт</t>
  </si>
  <si>
    <t>2022 оны А/87 дугаар тушаалын</t>
  </si>
  <si>
    <t xml:space="preserve">Уул уурхай, хүнд үйлдвэрийн сайдын </t>
  </si>
  <si>
    <t>Протолочек</t>
  </si>
  <si>
    <t>Шалган холбох маршрут</t>
  </si>
  <si>
    <t>Суваг малталт</t>
  </si>
  <si>
    <t>Ховилон сорьцлолт</t>
  </si>
  <si>
    <t>Үндэсний геологийн албаны даргын үүргийг түр орлон гүйцэтгэгч</t>
  </si>
  <si>
    <t>Үндэсний геологийн албаны ТЗУХ-ийн УТСГ хариуцсан ажилтан</t>
  </si>
  <si>
    <t>Уул уурхай, хүнд үйлдвэрийн сайдын</t>
  </si>
  <si>
    <t>7 дугаар хавсралт</t>
  </si>
  <si>
    <t>Төслийн нэр:</t>
  </si>
  <si>
    <t>Цагаан Овоо-50</t>
  </si>
  <si>
    <t>Гэрээний дугаар:</t>
  </si>
  <si>
    <t>Гэрээний дүн:</t>
  </si>
  <si>
    <t>2'607'202'141 төгрөг</t>
  </si>
  <si>
    <t>Ажлын нэр төрөл</t>
  </si>
  <si>
    <t xml:space="preserve">Цалин </t>
  </si>
  <si>
    <t>НДШ</t>
  </si>
  <si>
    <t>Материалын 
зардал</t>
  </si>
  <si>
    <t>Бичиг
хэрэг</t>
  </si>
  <si>
    <t>Сэлбэг хэрэгсэл</t>
  </si>
  <si>
    <t>Томилолт</t>
  </si>
  <si>
    <t>Ашиглалтын зардал</t>
  </si>
  <si>
    <t>Түрээсийн зардал</t>
  </si>
  <si>
    <t>Түлш, 
шатахуун</t>
  </si>
  <si>
    <t>Үндсэн, хөрөнгийн элэгдэл</t>
  </si>
  <si>
    <t>Тээврийн зардал</t>
  </si>
  <si>
    <t>Хээр-н нэм</t>
  </si>
  <si>
    <t>Холбоо</t>
  </si>
  <si>
    <t>Татвар</t>
  </si>
  <si>
    <t>Гадны байгууллагаар гүйцэтгүүлсэн</t>
  </si>
  <si>
    <t>Бусад зардал</t>
  </si>
  <si>
    <t>Зардлын 
дүн</t>
  </si>
  <si>
    <t>Геологийн зураглал</t>
  </si>
  <si>
    <t>Шурф нэвтрэлт</t>
  </si>
  <si>
    <t>Тээвэр</t>
  </si>
  <si>
    <t>Лаборатори</t>
  </si>
  <si>
    <t>Сансрын холбооны түрээс</t>
  </si>
  <si>
    <t>Дүн:</t>
  </si>
  <si>
    <t>НӨАТ</t>
  </si>
  <si>
    <t>Нийт</t>
  </si>
  <si>
    <t>"Гурванталст" ХХК-ний захирал ............................ /Г.Ганбаяр/</t>
  </si>
  <si>
    <t>Нягтлан бодогч ....................................... /О.Энхтуяа/</t>
  </si>
  <si>
    <t>Төслийн ахлагч ..................................... /Ч.Төмөрчөдөр/</t>
  </si>
  <si>
    <t>ГЕОЛОГИЙН СУДАЛГААНЫ АЖЛЫН 2024 ОНЫ ГҮЙЦЭТГЭЛ, ЗАРДЛЫН ТАЙЛАН</t>
  </si>
  <si>
    <t>2025 оны 11 дүгээр сарын 1-ээс 11 дүгээр сарын 30-ы өдөр хүртэл</t>
  </si>
  <si>
    <t>Гэрээний дүн: 5'486'277'000.0 /төгрөг/</t>
  </si>
  <si>
    <t>АЖЛЫН ГҮЙЦЭТГЭЛ</t>
  </si>
  <si>
    <t xml:space="preserve">УЛСЫН ТӨСВИЙН ХӨРӨНГӨӨР ГҮЙЦЭТГЭЖ БАЙГАА "ЗААМАР-2025" ТӨСЛИЙН </t>
  </si>
  <si>
    <t>хүн.сар</t>
  </si>
  <si>
    <t>Сансрын зургийн тайлал</t>
  </si>
  <si>
    <t>Танилцах</t>
  </si>
  <si>
    <t>Маршрутын ажлын дүн</t>
  </si>
  <si>
    <t>Геологи-геоморфологи</t>
  </si>
  <si>
    <t>Структур седиментологи</t>
  </si>
  <si>
    <t>Эрэл-тандалт</t>
  </si>
  <si>
    <t>Эрэл-зураглал /1:25 000-1:10 000/</t>
  </si>
  <si>
    <t>Цооногийн баримтжуулалт</t>
  </si>
  <si>
    <t>Эрлийн ажлын дүн</t>
  </si>
  <si>
    <t>Соронзон зураглал</t>
  </si>
  <si>
    <t>Цахилгаан ӨТДГ</t>
  </si>
  <si>
    <t>Диполе-диполе АТДГ</t>
  </si>
  <si>
    <t>Чичирхийллийн судалгаа</t>
  </si>
  <si>
    <t>Шурф малталт</t>
  </si>
  <si>
    <t>Н.Мөнхбилэг</t>
  </si>
  <si>
    <t>М.Мэнд-Амар</t>
  </si>
  <si>
    <t>Копуш</t>
  </si>
  <si>
    <t xml:space="preserve">Өрөмдлөг ба уулын ажлын дүн </t>
  </si>
  <si>
    <t xml:space="preserve">Цохилтот өрөмдлөг </t>
  </si>
  <si>
    <t>т.м</t>
  </si>
  <si>
    <t>Өрмийн нүүдэл</t>
  </si>
  <si>
    <t>удаа</t>
  </si>
  <si>
    <t>Баганат өрөмдлөг (том Ø)</t>
  </si>
  <si>
    <t>Д.Эрдэнэ-Очир</t>
  </si>
  <si>
    <t>Шлихийн сорьцлолт</t>
  </si>
  <si>
    <t>Шурф шлихийн сорьцлолт</t>
  </si>
  <si>
    <t>Анхдагч геохими</t>
  </si>
  <si>
    <t>Цооногийн шлихийн сорьцлолт</t>
  </si>
  <si>
    <t>Кернийн сорьцлолт</t>
  </si>
  <si>
    <t>Үйлдвэрлэлийн тээвэр</t>
  </si>
  <si>
    <t>Хүн тээвэр LC</t>
  </si>
  <si>
    <t>Сансрын холбоо түрээс</t>
  </si>
  <si>
    <t>Худалдан авах зураг</t>
  </si>
  <si>
    <t>Эрдсийн хураангуй</t>
  </si>
  <si>
    <t>Үнэмлэхүй нас тодорхойлох</t>
  </si>
  <si>
    <t>XV</t>
  </si>
  <si>
    <t>XVI</t>
  </si>
  <si>
    <t>Хээрийн ажлын дүн  /II-VI/</t>
  </si>
  <si>
    <t>ӨӨРИЙН ХҮЧНИЙ АЖЛЫН ДҮН /I+VII+VIII+IX/</t>
  </si>
  <si>
    <t>ГАДНЫ БАЙГУУЛЛАГЫН ДҮН /XI+XII/</t>
  </si>
  <si>
    <t>НИЙТ АЖЛЫН ДҮН /X+XIII/</t>
  </si>
  <si>
    <t>НИЙТ АЖЛЫН ДҮН /XIV+XV/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</si>
</sst>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.00_р_._-;\-* #,##0.00_р_._-;_-* &quot;-&quot;??_р_._-;_-@_-"/>
  </numFmts>
  <fonts count="2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Times New Roman MTT"/>
      <family val="2"/>
    </font>
    <font>
      <sz val="10"/>
      <color indexed="8"/>
      <name val="Times New Roman MTT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6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sz val="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5" fillId="0" borderId="0"/>
    <xf numFmtId="0" fontId="6" fillId="0" borderId="0"/>
    <xf numFmtId="164" fontId="7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1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right" vertical="center"/>
    </xf>
    <xf numFmtId="0" fontId="9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9" fillId="2" borderId="3" xfId="0" applyFont="1" applyFill="1" applyBorder="1" applyAlignment="1">
      <alignment horizontal="right" vertical="center"/>
    </xf>
    <xf numFmtId="0" fontId="10" fillId="2" borderId="3" xfId="0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3" fontId="10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3" fontId="0" fillId="0" borderId="0" xfId="0" applyNumberFormat="1"/>
    <xf numFmtId="0" fontId="12" fillId="0" borderId="0" xfId="8" applyFont="1" applyAlignment="1">
      <alignment vertical="top"/>
    </xf>
    <xf numFmtId="0" fontId="13" fillId="0" borderId="0" xfId="8" applyFont="1" applyAlignment="1">
      <alignment vertical="top"/>
    </xf>
    <xf numFmtId="0" fontId="14" fillId="0" borderId="0" xfId="8" applyFont="1" applyAlignment="1">
      <alignment vertical="top"/>
    </xf>
    <xf numFmtId="0" fontId="14" fillId="0" borderId="0" xfId="8" applyFont="1" applyAlignment="1">
      <alignment horizontal="right" vertical="top"/>
    </xf>
    <xf numFmtId="0" fontId="15" fillId="0" borderId="0" xfId="8" applyFont="1" applyAlignment="1">
      <alignment horizontal="center" vertical="top"/>
    </xf>
    <xf numFmtId="0" fontId="12" fillId="0" borderId="0" xfId="8" applyFont="1"/>
    <xf numFmtId="0" fontId="13" fillId="0" borderId="0" xfId="8" applyFont="1"/>
    <xf numFmtId="0" fontId="16" fillId="0" borderId="0" xfId="8" applyFont="1" applyAlignment="1">
      <alignment horizontal="center" vertical="center"/>
    </xf>
    <xf numFmtId="0" fontId="17" fillId="0" borderId="0" xfId="8" applyFont="1"/>
    <xf numFmtId="0" fontId="17" fillId="0" borderId="0" xfId="8" applyFont="1" applyAlignment="1">
      <alignment horizontal="center" vertical="center"/>
    </xf>
    <xf numFmtId="0" fontId="17" fillId="0" borderId="0" xfId="8" applyFont="1" applyAlignment="1">
      <alignment vertical="center"/>
    </xf>
    <xf numFmtId="0" fontId="17" fillId="0" borderId="0" xfId="8" applyFont="1" applyAlignment="1">
      <alignment horizontal="right" vertical="center"/>
    </xf>
    <xf numFmtId="0" fontId="18" fillId="0" borderId="0" xfId="8" applyFont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4" fillId="0" borderId="3" xfId="8" applyFont="1" applyBorder="1" applyAlignment="1">
      <alignment horizontal="center" vertical="center"/>
    </xf>
    <xf numFmtId="0" fontId="14" fillId="0" borderId="3" xfId="8" applyFont="1" applyBorder="1" applyAlignment="1">
      <alignment horizontal="center" vertical="center" wrapText="1"/>
    </xf>
    <xf numFmtId="0" fontId="14" fillId="0" borderId="0" xfId="8" applyFont="1" applyAlignment="1">
      <alignment horizontal="center" vertical="center" wrapText="1"/>
    </xf>
    <xf numFmtId="0" fontId="14" fillId="0" borderId="0" xfId="8" applyFont="1" applyAlignment="1">
      <alignment horizontal="center" vertical="center"/>
    </xf>
    <xf numFmtId="0" fontId="14" fillId="0" borderId="3" xfId="8" applyFont="1" applyBorder="1" applyAlignment="1">
      <alignment horizontal="left" vertical="center"/>
    </xf>
    <xf numFmtId="3" fontId="15" fillId="0" borderId="3" xfId="8" applyNumberFormat="1" applyFont="1" applyBorder="1" applyAlignment="1">
      <alignment horizontal="center" vertical="center"/>
    </xf>
    <xf numFmtId="3" fontId="15" fillId="0" borderId="0" xfId="8" applyNumberFormat="1" applyFont="1" applyAlignment="1">
      <alignment horizontal="center" vertical="center"/>
    </xf>
    <xf numFmtId="0" fontId="14" fillId="0" borderId="3" xfId="8" applyFont="1" applyBorder="1" applyAlignment="1">
      <alignment vertical="center"/>
    </xf>
    <xf numFmtId="3" fontId="20" fillId="0" borderId="3" xfId="8" applyNumberFormat="1" applyFont="1" applyBorder="1" applyAlignment="1">
      <alignment horizontal="center" vertical="center"/>
    </xf>
    <xf numFmtId="3" fontId="20" fillId="0" borderId="0" xfId="8" applyNumberFormat="1" applyFont="1" applyAlignment="1">
      <alignment horizontal="center" vertical="center"/>
    </xf>
    <xf numFmtId="3" fontId="14" fillId="0" borderId="0" xfId="8" applyNumberFormat="1" applyFont="1"/>
    <xf numFmtId="0" fontId="14" fillId="0" borderId="0" xfId="8" applyFont="1"/>
    <xf numFmtId="0" fontId="17" fillId="0" borderId="0" xfId="8" applyFont="1" applyAlignment="1">
      <alignment horizontal="left"/>
    </xf>
    <xf numFmtId="3" fontId="12" fillId="0" borderId="0" xfId="8" applyNumberFormat="1" applyFont="1"/>
    <xf numFmtId="3" fontId="13" fillId="0" borderId="0" xfId="8" applyNumberFormat="1" applyFont="1"/>
    <xf numFmtId="3" fontId="9" fillId="0" borderId="3" xfId="0" applyNumberFormat="1" applyFont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9" fillId="0" borderId="4" xfId="8" applyFont="1" applyBorder="1" applyAlignment="1">
      <alignment horizontal="center" vertical="center"/>
    </xf>
    <xf numFmtId="0" fontId="19" fillId="0" borderId="5" xfId="8" applyFont="1" applyBorder="1" applyAlignment="1">
      <alignment horizontal="center" vertical="center"/>
    </xf>
  </cellXfs>
  <cellStyles count="9">
    <cellStyle name="Comma 2" xfId="1" xr:uid="{00000000-0005-0000-0000-000000000000}"/>
    <cellStyle name="Comma 2 2" xfId="5" xr:uid="{00000000-0005-0000-0000-000001000000}"/>
    <cellStyle name="Comma 3" xfId="4" xr:uid="{00000000-0005-0000-0000-000002000000}"/>
    <cellStyle name="Comma 4" xfId="6" xr:uid="{00000000-0005-0000-0000-000003000000}"/>
    <cellStyle name="Normal" xfId="0" builtinId="0"/>
    <cellStyle name="Normal 2" xfId="3" xr:uid="{00000000-0005-0000-0000-000005000000}"/>
    <cellStyle name="Normal 3" xfId="2" xr:uid="{00000000-0005-0000-0000-000006000000}"/>
    <cellStyle name="Normal 4" xfId="7" xr:uid="{9FA7BF8C-01C0-4B3B-8B2F-57C6E2D71554}"/>
    <cellStyle name="Normal 4 2" xfId="8" xr:uid="{155B614F-964B-49B2-A22C-3F154D0F5C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93D42-FA1D-4A96-98E7-4D8A63F6D02C}">
  <dimension ref="A1:J76"/>
  <sheetViews>
    <sheetView tabSelected="1" workbookViewId="0">
      <selection activeCell="E13" sqref="E13:F13"/>
    </sheetView>
  </sheetViews>
  <sheetFormatPr defaultRowHeight="14.25"/>
  <cols>
    <col min="1" max="1" width="5.75" style="1" customWidth="1"/>
    <col min="2" max="2" width="53.875" customWidth="1"/>
    <col min="3" max="3" width="13.125" customWidth="1"/>
    <col min="4" max="4" width="13.5" customWidth="1"/>
    <col min="5" max="5" width="10.125" customWidth="1"/>
    <col min="6" max="6" width="14.5" customWidth="1"/>
    <col min="7" max="7" width="11.25" customWidth="1"/>
    <col min="8" max="8" width="14.5" customWidth="1"/>
    <col min="9" max="9" width="14" customWidth="1"/>
    <col min="10" max="10" width="12.375" bestFit="1" customWidth="1"/>
  </cols>
  <sheetData>
    <row r="1" spans="1:8">
      <c r="A1" s="62" t="s">
        <v>60</v>
      </c>
      <c r="B1" s="62"/>
      <c r="C1" s="62"/>
      <c r="D1" s="62"/>
      <c r="E1" s="62"/>
      <c r="F1" s="62"/>
      <c r="G1" s="62"/>
      <c r="H1" s="62"/>
    </row>
    <row r="2" spans="1:8">
      <c r="A2" s="62" t="s">
        <v>59</v>
      </c>
      <c r="B2" s="62"/>
      <c r="C2" s="62"/>
      <c r="D2" s="62"/>
      <c r="E2" s="62"/>
      <c r="F2" s="62"/>
      <c r="G2" s="62"/>
      <c r="H2" s="62"/>
    </row>
    <row r="3" spans="1:8">
      <c r="A3" s="62" t="s">
        <v>58</v>
      </c>
      <c r="B3" s="62"/>
      <c r="C3" s="62"/>
      <c r="D3" s="62"/>
      <c r="E3" s="62"/>
      <c r="F3" s="62"/>
      <c r="G3" s="62"/>
      <c r="H3" s="62"/>
    </row>
    <row r="5" spans="1:8" ht="15">
      <c r="B5" s="63" t="s">
        <v>107</v>
      </c>
      <c r="C5" s="63"/>
      <c r="D5" s="63"/>
      <c r="E5" s="63"/>
      <c r="F5" s="63"/>
      <c r="G5" s="63"/>
      <c r="H5" s="63"/>
    </row>
    <row r="6" spans="1:8" ht="15">
      <c r="B6" s="63" t="s">
        <v>106</v>
      </c>
      <c r="C6" s="63"/>
      <c r="D6" s="63"/>
      <c r="E6" s="63"/>
      <c r="F6" s="63"/>
      <c r="G6" s="63"/>
      <c r="H6" s="63"/>
    </row>
    <row r="7" spans="1:8" ht="15">
      <c r="B7" s="3"/>
      <c r="C7" s="3"/>
      <c r="D7" s="3"/>
      <c r="E7" s="3"/>
      <c r="F7" s="3"/>
    </row>
    <row r="8" spans="1:8">
      <c r="A8" s="62" t="s">
        <v>104</v>
      </c>
      <c r="B8" s="62"/>
      <c r="C8" s="62"/>
      <c r="D8" s="62"/>
      <c r="E8" s="62"/>
      <c r="F8" s="62"/>
      <c r="G8" s="62"/>
      <c r="H8" s="62"/>
    </row>
    <row r="9" spans="1:8">
      <c r="A9" s="4"/>
      <c r="B9" s="4"/>
      <c r="C9" s="4"/>
      <c r="D9" s="4"/>
      <c r="E9" s="4"/>
      <c r="F9" s="4"/>
      <c r="G9" s="4"/>
      <c r="H9" s="4"/>
    </row>
    <row r="10" spans="1:8">
      <c r="A10" s="62" t="s">
        <v>105</v>
      </c>
      <c r="B10" s="62"/>
      <c r="C10" s="62"/>
      <c r="D10" s="62"/>
      <c r="E10" s="62"/>
      <c r="F10" s="62"/>
      <c r="G10" s="62"/>
      <c r="H10" s="62"/>
    </row>
    <row r="12" spans="1:8" ht="30" customHeight="1">
      <c r="A12" s="64" t="s">
        <v>38</v>
      </c>
      <c r="B12" s="64" t="s">
        <v>6</v>
      </c>
      <c r="C12" s="65" t="s">
        <v>28</v>
      </c>
      <c r="D12" s="65" t="s">
        <v>29</v>
      </c>
      <c r="E12" s="67" t="s">
        <v>30</v>
      </c>
      <c r="F12" s="67"/>
      <c r="G12" s="67" t="s">
        <v>31</v>
      </c>
      <c r="H12" s="67"/>
    </row>
    <row r="13" spans="1:8">
      <c r="A13" s="64"/>
      <c r="B13" s="64"/>
      <c r="C13" s="66"/>
      <c r="D13" s="66"/>
      <c r="E13" s="5" t="s">
        <v>7</v>
      </c>
      <c r="F13" s="5" t="s">
        <v>0</v>
      </c>
      <c r="G13" s="5" t="s">
        <v>7</v>
      </c>
      <c r="H13" s="5" t="s">
        <v>0</v>
      </c>
    </row>
    <row r="14" spans="1:8" ht="15.75" customHeight="1">
      <c r="A14" s="18">
        <v>0</v>
      </c>
      <c r="B14" s="18">
        <v>1</v>
      </c>
      <c r="C14" s="19">
        <v>2</v>
      </c>
      <c r="D14" s="19">
        <v>3</v>
      </c>
      <c r="E14" s="18">
        <v>4</v>
      </c>
      <c r="F14" s="18">
        <v>5</v>
      </c>
      <c r="G14" s="18">
        <v>6</v>
      </c>
      <c r="H14" s="18">
        <v>7</v>
      </c>
    </row>
    <row r="15" spans="1:8" ht="15.75" customHeight="1">
      <c r="A15" s="5"/>
      <c r="B15" s="6" t="s">
        <v>3</v>
      </c>
      <c r="C15" s="13" t="s">
        <v>39</v>
      </c>
      <c r="D15" s="17">
        <v>200000</v>
      </c>
      <c r="E15" s="5">
        <v>50</v>
      </c>
      <c r="F15" s="16">
        <f>E15*D15</f>
        <v>10000000</v>
      </c>
      <c r="G15" s="5">
        <f>E15</f>
        <v>50</v>
      </c>
      <c r="H15" s="60">
        <f>G15*D15</f>
        <v>10000000</v>
      </c>
    </row>
    <row r="16" spans="1:8" ht="15.75" customHeight="1">
      <c r="A16" s="5"/>
      <c r="B16" s="6" t="s">
        <v>8</v>
      </c>
      <c r="C16" s="13" t="s">
        <v>108</v>
      </c>
      <c r="D16" s="17">
        <v>1000000</v>
      </c>
      <c r="E16" s="5">
        <v>4</v>
      </c>
      <c r="F16" s="16">
        <f>E16*D16</f>
        <v>4000000</v>
      </c>
      <c r="G16" s="5">
        <f>E16</f>
        <v>4</v>
      </c>
      <c r="H16" s="60">
        <f>G16*D16</f>
        <v>4000000</v>
      </c>
    </row>
    <row r="17" spans="1:8" ht="15.75" customHeight="1">
      <c r="A17" s="5"/>
      <c r="B17" s="6" t="s">
        <v>109</v>
      </c>
      <c r="C17" s="13" t="s">
        <v>108</v>
      </c>
      <c r="D17" s="17">
        <v>1000000</v>
      </c>
      <c r="E17" s="5">
        <v>8</v>
      </c>
      <c r="F17" s="16">
        <f>E17*D17</f>
        <v>8000000</v>
      </c>
      <c r="G17" s="5">
        <f>E17</f>
        <v>8</v>
      </c>
      <c r="H17" s="60">
        <f>G17*D17</f>
        <v>8000000</v>
      </c>
    </row>
    <row r="18" spans="1:8" ht="15">
      <c r="A18" s="7" t="s">
        <v>13</v>
      </c>
      <c r="B18" s="8" t="s">
        <v>33</v>
      </c>
      <c r="C18" s="7" t="s">
        <v>56</v>
      </c>
      <c r="D18" s="9"/>
      <c r="E18" s="10"/>
      <c r="F18" s="20">
        <f>SUM(F15:F17)</f>
        <v>22000000</v>
      </c>
      <c r="G18" s="10"/>
      <c r="H18" s="61">
        <f>SUM(H15:H17)</f>
        <v>22000000</v>
      </c>
    </row>
    <row r="19" spans="1:8">
      <c r="A19" s="5"/>
      <c r="B19" s="6" t="s">
        <v>110</v>
      </c>
      <c r="C19" s="5" t="s">
        <v>40</v>
      </c>
      <c r="D19" s="17">
        <v>70000</v>
      </c>
      <c r="E19" s="5">
        <v>100</v>
      </c>
      <c r="F19" s="16">
        <f>E19*D19</f>
        <v>7000000</v>
      </c>
      <c r="G19" s="5">
        <f>E19</f>
        <v>100</v>
      </c>
      <c r="H19" s="60">
        <f>G19*D19</f>
        <v>7000000</v>
      </c>
    </row>
    <row r="20" spans="1:8">
      <c r="A20" s="5"/>
      <c r="B20" s="6" t="s">
        <v>112</v>
      </c>
      <c r="C20" s="5" t="s">
        <v>40</v>
      </c>
      <c r="D20" s="17">
        <v>80000</v>
      </c>
      <c r="E20" s="5">
        <v>100</v>
      </c>
      <c r="F20" s="16">
        <f>E20*D20</f>
        <v>8000000</v>
      </c>
      <c r="G20" s="5">
        <f>E20</f>
        <v>100</v>
      </c>
      <c r="H20" s="60">
        <f>G20*D20</f>
        <v>8000000</v>
      </c>
    </row>
    <row r="21" spans="1:8">
      <c r="A21" s="5"/>
      <c r="B21" s="6" t="s">
        <v>113</v>
      </c>
      <c r="C21" s="5" t="s">
        <v>40</v>
      </c>
      <c r="D21" s="17">
        <v>120000</v>
      </c>
      <c r="E21" s="5">
        <v>100</v>
      </c>
      <c r="F21" s="16">
        <f>E21*D21</f>
        <v>12000000</v>
      </c>
      <c r="G21" s="5">
        <f>E21</f>
        <v>100</v>
      </c>
      <c r="H21" s="60">
        <f>G21*D21</f>
        <v>12000000</v>
      </c>
    </row>
    <row r="22" spans="1:8" ht="15">
      <c r="A22" s="7" t="s">
        <v>14</v>
      </c>
      <c r="B22" s="8" t="s">
        <v>111</v>
      </c>
      <c r="C22" s="7" t="s">
        <v>56</v>
      </c>
      <c r="D22" s="9"/>
      <c r="E22" s="10"/>
      <c r="F22" s="20">
        <f>SUM(F19:F21)</f>
        <v>27000000</v>
      </c>
      <c r="G22" s="10"/>
      <c r="H22" s="61">
        <f>SUM(H19:H21)</f>
        <v>27000000</v>
      </c>
    </row>
    <row r="23" spans="1:8">
      <c r="A23" s="5"/>
      <c r="B23" s="6" t="s">
        <v>114</v>
      </c>
      <c r="C23" s="5" t="s">
        <v>40</v>
      </c>
      <c r="D23" s="17">
        <v>80000</v>
      </c>
      <c r="E23" s="5">
        <v>200</v>
      </c>
      <c r="F23" s="16">
        <f>E23*D23</f>
        <v>16000000</v>
      </c>
      <c r="G23" s="5">
        <f>E23</f>
        <v>200</v>
      </c>
      <c r="H23" s="60">
        <f>G23*D23</f>
        <v>16000000</v>
      </c>
    </row>
    <row r="24" spans="1:8">
      <c r="A24" s="5"/>
      <c r="B24" s="6" t="s">
        <v>115</v>
      </c>
      <c r="C24" s="5" t="s">
        <v>40</v>
      </c>
      <c r="D24" s="17">
        <v>100000</v>
      </c>
      <c r="E24" s="5">
        <v>100</v>
      </c>
      <c r="F24" s="16">
        <f>E24*D24</f>
        <v>10000000</v>
      </c>
      <c r="G24" s="5">
        <f>E24</f>
        <v>100</v>
      </c>
      <c r="H24" s="60">
        <f>G24*D24</f>
        <v>10000000</v>
      </c>
    </row>
    <row r="25" spans="1:8">
      <c r="A25" s="5"/>
      <c r="B25" s="6" t="s">
        <v>116</v>
      </c>
      <c r="C25" s="5" t="s">
        <v>40</v>
      </c>
      <c r="D25" s="17">
        <v>30000</v>
      </c>
      <c r="E25" s="5">
        <v>1050</v>
      </c>
      <c r="F25" s="16">
        <f>E25*D25</f>
        <v>31500000</v>
      </c>
      <c r="G25" s="5">
        <f>E25</f>
        <v>1050</v>
      </c>
      <c r="H25" s="60">
        <f>G25*D25</f>
        <v>31500000</v>
      </c>
    </row>
    <row r="26" spans="1:8" ht="15">
      <c r="A26" s="7" t="s">
        <v>15</v>
      </c>
      <c r="B26" s="8" t="s">
        <v>117</v>
      </c>
      <c r="C26" s="7" t="s">
        <v>56</v>
      </c>
      <c r="D26" s="9"/>
      <c r="E26" s="10"/>
      <c r="F26" s="20">
        <f>SUM(F23:F25)</f>
        <v>57500000</v>
      </c>
      <c r="G26" s="10"/>
      <c r="H26" s="61">
        <f>SUM(H23:H25)</f>
        <v>57500000</v>
      </c>
    </row>
    <row r="27" spans="1:8">
      <c r="A27" s="5"/>
      <c r="B27" s="6" t="s">
        <v>118</v>
      </c>
      <c r="C27" s="5" t="s">
        <v>40</v>
      </c>
      <c r="D27" s="17">
        <v>45000</v>
      </c>
      <c r="E27" s="5">
        <v>800</v>
      </c>
      <c r="F27" s="16">
        <f>E27*D27</f>
        <v>36000000</v>
      </c>
      <c r="G27" s="5">
        <f>E27</f>
        <v>800</v>
      </c>
      <c r="H27" s="60">
        <f>G27*D27</f>
        <v>36000000</v>
      </c>
    </row>
    <row r="28" spans="1:8">
      <c r="A28" s="5"/>
      <c r="B28" s="6" t="s">
        <v>119</v>
      </c>
      <c r="C28" s="5" t="s">
        <v>40</v>
      </c>
      <c r="D28" s="17">
        <v>600000</v>
      </c>
      <c r="E28" s="5">
        <v>90</v>
      </c>
      <c r="F28" s="16">
        <f>E28*D28</f>
        <v>54000000</v>
      </c>
      <c r="G28" s="5">
        <f>E28</f>
        <v>90</v>
      </c>
      <c r="H28" s="60">
        <f>G28*D28</f>
        <v>54000000</v>
      </c>
    </row>
    <row r="29" spans="1:8">
      <c r="A29" s="5"/>
      <c r="B29" s="6" t="s">
        <v>120</v>
      </c>
      <c r="C29" s="5" t="s">
        <v>40</v>
      </c>
      <c r="D29" s="17">
        <v>1500000</v>
      </c>
      <c r="E29" s="5">
        <v>10</v>
      </c>
      <c r="F29" s="16">
        <f>E29*D29</f>
        <v>15000000</v>
      </c>
      <c r="G29" s="5">
        <f>E29</f>
        <v>10</v>
      </c>
      <c r="H29" s="60">
        <f>G29*D29</f>
        <v>15000000</v>
      </c>
    </row>
    <row r="30" spans="1:8">
      <c r="A30" s="5"/>
      <c r="B30" s="6" t="s">
        <v>121</v>
      </c>
      <c r="C30" s="5" t="s">
        <v>40</v>
      </c>
      <c r="D30" s="17">
        <v>15000000</v>
      </c>
      <c r="E30" s="5">
        <v>20</v>
      </c>
      <c r="F30" s="16">
        <f>E30*D30</f>
        <v>300000000</v>
      </c>
      <c r="G30" s="5">
        <f>E30</f>
        <v>20</v>
      </c>
      <c r="H30" s="60">
        <f>G30*D30</f>
        <v>300000000</v>
      </c>
    </row>
    <row r="31" spans="1:8" ht="15">
      <c r="A31" s="7" t="s">
        <v>16</v>
      </c>
      <c r="B31" s="8" t="s">
        <v>117</v>
      </c>
      <c r="C31" s="7" t="s">
        <v>56</v>
      </c>
      <c r="D31" s="9"/>
      <c r="E31" s="10"/>
      <c r="F31" s="20">
        <f>SUM(F27:F30)</f>
        <v>405000000</v>
      </c>
      <c r="G31" s="10"/>
      <c r="H31" s="61">
        <f>SUM(H27:H30)</f>
        <v>405000000</v>
      </c>
    </row>
    <row r="32" spans="1:8">
      <c r="A32" s="5"/>
      <c r="B32" s="6" t="s">
        <v>122</v>
      </c>
      <c r="C32" s="5" t="s">
        <v>40</v>
      </c>
      <c r="D32" s="17">
        <v>30000</v>
      </c>
      <c r="E32" s="5">
        <v>100</v>
      </c>
      <c r="F32" s="16">
        <f>E32*D32</f>
        <v>3000000</v>
      </c>
      <c r="G32" s="5">
        <f>E32</f>
        <v>100</v>
      </c>
      <c r="H32" s="60">
        <f>G32*D32</f>
        <v>3000000</v>
      </c>
    </row>
    <row r="33" spans="1:8">
      <c r="A33" s="5"/>
      <c r="B33" s="6" t="s">
        <v>125</v>
      </c>
      <c r="C33" s="5" t="s">
        <v>42</v>
      </c>
      <c r="D33" s="17">
        <v>5000</v>
      </c>
      <c r="E33" s="5">
        <v>100</v>
      </c>
      <c r="F33" s="16">
        <f t="shared" ref="F33:F37" si="0">E33*D33</f>
        <v>500000</v>
      </c>
      <c r="G33" s="5">
        <f t="shared" ref="G33:G37" si="1">E33</f>
        <v>100</v>
      </c>
      <c r="H33" s="60">
        <f t="shared" ref="H33:H37" si="2">G33*D33</f>
        <v>500000</v>
      </c>
    </row>
    <row r="34" spans="1:8">
      <c r="A34" s="5"/>
      <c r="B34" s="6" t="s">
        <v>9</v>
      </c>
      <c r="C34" s="5" t="s">
        <v>43</v>
      </c>
      <c r="D34" s="17">
        <v>3000</v>
      </c>
      <c r="E34" s="5">
        <v>127</v>
      </c>
      <c r="F34" s="16">
        <f t="shared" si="0"/>
        <v>381000</v>
      </c>
      <c r="G34" s="5">
        <f t="shared" si="1"/>
        <v>127</v>
      </c>
      <c r="H34" s="60">
        <f t="shared" si="2"/>
        <v>381000</v>
      </c>
    </row>
    <row r="35" spans="1:8">
      <c r="A35" s="5"/>
      <c r="B35" s="6" t="s">
        <v>127</v>
      </c>
      <c r="C35" s="5" t="s">
        <v>128</v>
      </c>
      <c r="D35" s="17">
        <v>280000</v>
      </c>
      <c r="E35" s="5">
        <v>600</v>
      </c>
      <c r="F35" s="16">
        <f t="shared" si="0"/>
        <v>168000000</v>
      </c>
      <c r="G35" s="5">
        <f t="shared" si="1"/>
        <v>600</v>
      </c>
      <c r="H35" s="60">
        <f t="shared" si="2"/>
        <v>168000000</v>
      </c>
    </row>
    <row r="36" spans="1:8">
      <c r="A36" s="5"/>
      <c r="B36" s="6" t="s">
        <v>131</v>
      </c>
      <c r="C36" s="5" t="s">
        <v>128</v>
      </c>
      <c r="D36" s="17">
        <v>830000</v>
      </c>
      <c r="E36" s="5">
        <v>450</v>
      </c>
      <c r="F36" s="16">
        <f t="shared" si="0"/>
        <v>373500000</v>
      </c>
      <c r="G36" s="5">
        <f t="shared" si="1"/>
        <v>450</v>
      </c>
      <c r="H36" s="60">
        <f t="shared" si="2"/>
        <v>373500000</v>
      </c>
    </row>
    <row r="37" spans="1:8">
      <c r="A37" s="5"/>
      <c r="B37" s="6" t="s">
        <v>129</v>
      </c>
      <c r="C37" s="5" t="s">
        <v>130</v>
      </c>
      <c r="D37" s="17">
        <v>500000</v>
      </c>
      <c r="E37" s="5">
        <v>30</v>
      </c>
      <c r="F37" s="16">
        <f t="shared" si="0"/>
        <v>15000000</v>
      </c>
      <c r="G37" s="5">
        <f t="shared" si="1"/>
        <v>30</v>
      </c>
      <c r="H37" s="60">
        <f t="shared" si="2"/>
        <v>15000000</v>
      </c>
    </row>
    <row r="38" spans="1:8" ht="15">
      <c r="A38" s="7" t="s">
        <v>18</v>
      </c>
      <c r="B38" s="8" t="s">
        <v>126</v>
      </c>
      <c r="C38" s="7" t="s">
        <v>56</v>
      </c>
      <c r="D38" s="9"/>
      <c r="E38" s="10"/>
      <c r="F38" s="20">
        <f>SUM(F32:F37)</f>
        <v>560381000</v>
      </c>
      <c r="G38" s="10"/>
      <c r="H38" s="61">
        <f>SUM(H32:H37)</f>
        <v>560381000</v>
      </c>
    </row>
    <row r="39" spans="1:8" ht="13.5" customHeight="1">
      <c r="A39" s="5"/>
      <c r="B39" s="6" t="s">
        <v>133</v>
      </c>
      <c r="C39" s="5" t="s">
        <v>41</v>
      </c>
      <c r="D39" s="17">
        <v>25000</v>
      </c>
      <c r="E39" s="5">
        <v>100</v>
      </c>
      <c r="F39" s="16">
        <f>E39*D39</f>
        <v>2500000</v>
      </c>
      <c r="G39" s="5">
        <f>E39</f>
        <v>100</v>
      </c>
      <c r="H39" s="60">
        <f>G39*D39</f>
        <v>2500000</v>
      </c>
    </row>
    <row r="40" spans="1:8" ht="13.5" customHeight="1">
      <c r="A40" s="5"/>
      <c r="B40" s="6" t="s">
        <v>134</v>
      </c>
      <c r="C40" s="5" t="s">
        <v>41</v>
      </c>
      <c r="D40" s="17">
        <v>10000</v>
      </c>
      <c r="E40" s="5">
        <v>100</v>
      </c>
      <c r="F40" s="16">
        <f t="shared" ref="F40" si="3">E40*D40</f>
        <v>1000000</v>
      </c>
      <c r="G40" s="5">
        <f t="shared" ref="G40" si="4">E40</f>
        <v>100</v>
      </c>
      <c r="H40" s="60">
        <f t="shared" ref="H40" si="5">G40*D40</f>
        <v>1000000</v>
      </c>
    </row>
    <row r="41" spans="1:8" ht="13.5" customHeight="1">
      <c r="A41" s="5"/>
      <c r="B41" s="6" t="s">
        <v>135</v>
      </c>
      <c r="C41" s="5" t="s">
        <v>41</v>
      </c>
      <c r="D41" s="17">
        <v>8000</v>
      </c>
      <c r="E41" s="5">
        <v>100</v>
      </c>
      <c r="F41" s="16">
        <f t="shared" ref="F41:F46" si="6">E41*D41</f>
        <v>800000</v>
      </c>
      <c r="G41" s="5">
        <f t="shared" ref="G41:G46" si="7">E41</f>
        <v>100</v>
      </c>
      <c r="H41" s="60">
        <f t="shared" ref="H41:H46" si="8">G41*D41</f>
        <v>800000</v>
      </c>
    </row>
    <row r="42" spans="1:8" ht="13.5" customHeight="1">
      <c r="A42" s="5"/>
      <c r="B42" s="6" t="s">
        <v>10</v>
      </c>
      <c r="C42" s="5" t="s">
        <v>41</v>
      </c>
      <c r="D42" s="17">
        <v>10000</v>
      </c>
      <c r="E42" s="5">
        <v>100</v>
      </c>
      <c r="F42" s="16">
        <f t="shared" si="6"/>
        <v>1000000</v>
      </c>
      <c r="G42" s="5">
        <f t="shared" si="7"/>
        <v>100</v>
      </c>
      <c r="H42" s="60">
        <f t="shared" si="8"/>
        <v>1000000</v>
      </c>
    </row>
    <row r="43" spans="1:8" ht="13.5" customHeight="1">
      <c r="A43" s="5"/>
      <c r="B43" s="6" t="s">
        <v>64</v>
      </c>
      <c r="C43" s="5" t="s">
        <v>41</v>
      </c>
      <c r="D43" s="17">
        <v>8000</v>
      </c>
      <c r="E43" s="5">
        <v>100</v>
      </c>
      <c r="F43" s="16">
        <f t="shared" ref="F43" si="9">E43*D43</f>
        <v>800000</v>
      </c>
      <c r="G43" s="5">
        <f t="shared" ref="G43" si="10">E43</f>
        <v>100</v>
      </c>
      <c r="H43" s="60">
        <f t="shared" ref="H43" si="11">G43*D43</f>
        <v>800000</v>
      </c>
    </row>
    <row r="44" spans="1:8" ht="13.5" customHeight="1">
      <c r="A44" s="5"/>
      <c r="B44" s="6" t="s">
        <v>61</v>
      </c>
      <c r="C44" s="5" t="s">
        <v>41</v>
      </c>
      <c r="D44" s="17">
        <v>80000</v>
      </c>
      <c r="E44" s="5">
        <v>450</v>
      </c>
      <c r="F44" s="16">
        <f t="shared" si="6"/>
        <v>36000000</v>
      </c>
      <c r="G44" s="5">
        <f t="shared" si="7"/>
        <v>450</v>
      </c>
      <c r="H44" s="60">
        <f t="shared" si="8"/>
        <v>36000000</v>
      </c>
    </row>
    <row r="45" spans="1:8" ht="13.5" customHeight="1">
      <c r="A45" s="5"/>
      <c r="B45" s="6" t="s">
        <v>136</v>
      </c>
      <c r="C45" s="5" t="s">
        <v>41</v>
      </c>
      <c r="D45" s="17">
        <v>20000</v>
      </c>
      <c r="E45" s="5">
        <v>1008</v>
      </c>
      <c r="F45" s="16">
        <f t="shared" si="6"/>
        <v>20160000</v>
      </c>
      <c r="G45" s="5">
        <f t="shared" si="7"/>
        <v>1008</v>
      </c>
      <c r="H45" s="60">
        <f t="shared" si="8"/>
        <v>20160000</v>
      </c>
    </row>
    <row r="46" spans="1:8" ht="13.5" customHeight="1">
      <c r="A46" s="5"/>
      <c r="B46" s="6" t="s">
        <v>137</v>
      </c>
      <c r="C46" s="5" t="s">
        <v>41</v>
      </c>
      <c r="D46" s="17">
        <v>20000</v>
      </c>
      <c r="E46" s="5">
        <v>450</v>
      </c>
      <c r="F46" s="16">
        <f t="shared" si="6"/>
        <v>9000000</v>
      </c>
      <c r="G46" s="5">
        <f t="shared" si="7"/>
        <v>450</v>
      </c>
      <c r="H46" s="60">
        <f t="shared" si="8"/>
        <v>9000000</v>
      </c>
    </row>
    <row r="47" spans="1:8" ht="15">
      <c r="A47" s="7" t="s">
        <v>19</v>
      </c>
      <c r="B47" s="8" t="s">
        <v>34</v>
      </c>
      <c r="C47" s="7" t="s">
        <v>56</v>
      </c>
      <c r="D47" s="9"/>
      <c r="E47" s="10"/>
      <c r="F47" s="20">
        <f>SUM(F39:F46)</f>
        <v>71260000</v>
      </c>
      <c r="G47" s="10"/>
      <c r="H47" s="61">
        <f>SUM(H39:H46)</f>
        <v>71260000</v>
      </c>
    </row>
    <row r="48" spans="1:8" ht="15">
      <c r="A48" s="7" t="s">
        <v>20</v>
      </c>
      <c r="B48" s="8" t="s">
        <v>146</v>
      </c>
      <c r="C48" s="7" t="s">
        <v>56</v>
      </c>
      <c r="D48" s="9"/>
      <c r="E48" s="10"/>
      <c r="F48" s="20">
        <f>SUM(F22,F26,F31,F38,F47)</f>
        <v>1121141000</v>
      </c>
      <c r="G48" s="10"/>
      <c r="H48" s="61">
        <f>SUM(H22,H26,H31,H38,H47)</f>
        <v>1121141000</v>
      </c>
    </row>
    <row r="49" spans="1:10" ht="13.5" customHeight="1">
      <c r="A49" s="5"/>
      <c r="B49" s="6" t="s">
        <v>46</v>
      </c>
      <c r="C49" s="5" t="s">
        <v>47</v>
      </c>
      <c r="D49" s="17">
        <v>40000</v>
      </c>
      <c r="E49" s="5">
        <v>1200</v>
      </c>
      <c r="F49" s="16">
        <f>E49*D49</f>
        <v>48000000</v>
      </c>
      <c r="G49" s="5">
        <f>E49</f>
        <v>1200</v>
      </c>
      <c r="H49" s="60">
        <f>G49*D49</f>
        <v>48000000</v>
      </c>
    </row>
    <row r="50" spans="1:10" ht="13.5" customHeight="1">
      <c r="A50" s="5"/>
      <c r="B50" s="12" t="s">
        <v>4</v>
      </c>
      <c r="C50" s="5" t="s">
        <v>47</v>
      </c>
      <c r="D50" s="17">
        <v>160000</v>
      </c>
      <c r="E50" s="5">
        <v>678.4</v>
      </c>
      <c r="F50" s="16">
        <f>E50*D50</f>
        <v>108544000</v>
      </c>
      <c r="G50" s="5">
        <f>E50</f>
        <v>678.4</v>
      </c>
      <c r="H50" s="60">
        <f>G50*D50</f>
        <v>108544000</v>
      </c>
    </row>
    <row r="51" spans="1:10" ht="15">
      <c r="A51" s="7" t="s">
        <v>21</v>
      </c>
      <c r="B51" s="8" t="s">
        <v>0</v>
      </c>
      <c r="C51" s="7" t="s">
        <v>56</v>
      </c>
      <c r="D51" s="9"/>
      <c r="E51" s="7"/>
      <c r="F51" s="20">
        <f>SUM(F49:F50)</f>
        <v>156544000</v>
      </c>
      <c r="G51" s="10"/>
      <c r="H51" s="61">
        <f>SUM(H49:H50)</f>
        <v>156544000</v>
      </c>
    </row>
    <row r="52" spans="1:10" ht="13.5" customHeight="1">
      <c r="A52" s="5"/>
      <c r="B52" s="11" t="s">
        <v>138</v>
      </c>
      <c r="C52" s="5" t="s">
        <v>48</v>
      </c>
      <c r="D52" s="16">
        <v>2500</v>
      </c>
      <c r="E52" s="5">
        <v>4000</v>
      </c>
      <c r="F52" s="16">
        <f>E52*D52</f>
        <v>10000000</v>
      </c>
      <c r="G52" s="5">
        <f>E52</f>
        <v>4000</v>
      </c>
      <c r="H52" s="60">
        <f>G52*D52</f>
        <v>10000000</v>
      </c>
    </row>
    <row r="53" spans="1:10" ht="13.5" customHeight="1">
      <c r="A53" s="5"/>
      <c r="B53" s="6" t="s">
        <v>139</v>
      </c>
      <c r="C53" s="5" t="s">
        <v>48</v>
      </c>
      <c r="D53" s="16">
        <v>2500</v>
      </c>
      <c r="E53" s="5">
        <v>6000</v>
      </c>
      <c r="F53" s="16">
        <f>E53*D53</f>
        <v>15000000</v>
      </c>
      <c r="G53" s="5">
        <f>E53</f>
        <v>6000</v>
      </c>
      <c r="H53" s="60">
        <f>G53*D53</f>
        <v>15000000</v>
      </c>
    </row>
    <row r="54" spans="1:10" ht="13.5" customHeight="1">
      <c r="A54" s="5"/>
      <c r="B54" s="6" t="s">
        <v>17</v>
      </c>
      <c r="C54" s="5" t="s">
        <v>48</v>
      </c>
      <c r="D54" s="16">
        <v>4000</v>
      </c>
      <c r="E54" s="5">
        <v>3000</v>
      </c>
      <c r="F54" s="16">
        <f>E54*D54</f>
        <v>12000000</v>
      </c>
      <c r="G54" s="5">
        <f>E54</f>
        <v>3000</v>
      </c>
      <c r="H54" s="60">
        <f>G54*D54</f>
        <v>12000000</v>
      </c>
    </row>
    <row r="55" spans="1:10" ht="15">
      <c r="A55" s="7" t="s">
        <v>22</v>
      </c>
      <c r="B55" s="8" t="s">
        <v>35</v>
      </c>
      <c r="C55" s="7" t="s">
        <v>56</v>
      </c>
      <c r="D55" s="20"/>
      <c r="E55" s="21"/>
      <c r="F55" s="20">
        <f>SUM(F52:F54)</f>
        <v>37000000</v>
      </c>
      <c r="G55" s="14"/>
      <c r="H55" s="61">
        <f>SUM(H52:H54)</f>
        <v>37000000</v>
      </c>
    </row>
    <row r="56" spans="1:10" ht="15">
      <c r="A56" s="7" t="s">
        <v>23</v>
      </c>
      <c r="B56" s="8" t="s">
        <v>147</v>
      </c>
      <c r="C56" s="7" t="s">
        <v>56</v>
      </c>
      <c r="D56" s="20"/>
      <c r="E56" s="7"/>
      <c r="F56" s="20">
        <f>SUM(F18+F48+F51+F55)</f>
        <v>1336685000</v>
      </c>
      <c r="G56" s="10"/>
      <c r="H56" s="61">
        <f>SUM(H18+H48+H51+H55)</f>
        <v>1336685000</v>
      </c>
      <c r="J56" s="30"/>
    </row>
    <row r="57" spans="1:10" ht="13.5" customHeight="1">
      <c r="A57" s="5"/>
      <c r="B57" s="6" t="s">
        <v>142</v>
      </c>
      <c r="C57" s="5" t="s">
        <v>41</v>
      </c>
      <c r="D57" s="16">
        <v>22400</v>
      </c>
      <c r="E57" s="5">
        <v>1000</v>
      </c>
      <c r="F57" s="16">
        <f>E57*D57</f>
        <v>22400000</v>
      </c>
      <c r="G57" s="5">
        <f>E57</f>
        <v>1000</v>
      </c>
      <c r="H57" s="60">
        <f>G57*D57</f>
        <v>22400000</v>
      </c>
      <c r="J57" s="30"/>
    </row>
    <row r="58" spans="1:10" ht="13.5" customHeight="1">
      <c r="A58" s="5"/>
      <c r="B58" s="6" t="s">
        <v>143</v>
      </c>
      <c r="C58" s="5" t="s">
        <v>41</v>
      </c>
      <c r="D58" s="16">
        <v>5000000</v>
      </c>
      <c r="E58" s="5">
        <v>4</v>
      </c>
      <c r="F58" s="16">
        <f>E58*D58</f>
        <v>20000000</v>
      </c>
      <c r="G58" s="5">
        <f>E58</f>
        <v>4</v>
      </c>
      <c r="H58" s="60">
        <f>G58*D58</f>
        <v>20000000</v>
      </c>
    </row>
    <row r="59" spans="1:10" ht="14.25" customHeight="1">
      <c r="A59" s="7" t="s">
        <v>24</v>
      </c>
      <c r="B59" s="15" t="s">
        <v>36</v>
      </c>
      <c r="C59" s="7" t="s">
        <v>56</v>
      </c>
      <c r="D59" s="20"/>
      <c r="E59" s="7"/>
      <c r="F59" s="20">
        <f>SUM(F57:F58)</f>
        <v>42400000</v>
      </c>
      <c r="G59" s="10"/>
      <c r="H59" s="61">
        <f>SUM(H57:H58)</f>
        <v>42400000</v>
      </c>
      <c r="J59" s="30"/>
    </row>
    <row r="60" spans="1:10" ht="13.5" customHeight="1">
      <c r="A60" s="5"/>
      <c r="B60" s="6" t="s">
        <v>140</v>
      </c>
      <c r="C60" s="5" t="s">
        <v>49</v>
      </c>
      <c r="D60" s="16">
        <v>450000</v>
      </c>
      <c r="E60" s="5">
        <v>2</v>
      </c>
      <c r="F60" s="16">
        <f>E60*D60</f>
        <v>900000</v>
      </c>
      <c r="G60" s="5">
        <f>E60</f>
        <v>2</v>
      </c>
      <c r="H60" s="60">
        <f>G60*D60</f>
        <v>900000</v>
      </c>
    </row>
    <row r="61" spans="1:10" ht="13.5" customHeight="1">
      <c r="A61" s="5"/>
      <c r="B61" s="6" t="s">
        <v>141</v>
      </c>
      <c r="C61" s="5" t="s">
        <v>56</v>
      </c>
      <c r="D61" s="16">
        <v>900000</v>
      </c>
      <c r="E61" s="5">
        <v>40</v>
      </c>
      <c r="F61" s="16">
        <f>E61*D61</f>
        <v>36000000</v>
      </c>
      <c r="G61" s="5">
        <f>E61</f>
        <v>40</v>
      </c>
      <c r="H61" s="60">
        <f>G61*D61</f>
        <v>36000000</v>
      </c>
    </row>
    <row r="62" spans="1:10" ht="15">
      <c r="A62" s="7" t="s">
        <v>25</v>
      </c>
      <c r="B62" s="8" t="s">
        <v>37</v>
      </c>
      <c r="C62" s="7" t="s">
        <v>56</v>
      </c>
      <c r="D62" s="20"/>
      <c r="E62" s="7"/>
      <c r="F62" s="20">
        <f>SUM(F60:F61)</f>
        <v>36900000</v>
      </c>
      <c r="G62" s="10"/>
      <c r="H62" s="61">
        <f>SUM(H60:H61)</f>
        <v>36900000</v>
      </c>
    </row>
    <row r="63" spans="1:10" ht="15">
      <c r="A63" s="7" t="s">
        <v>26</v>
      </c>
      <c r="B63" s="7" t="s">
        <v>148</v>
      </c>
      <c r="C63" s="7" t="s">
        <v>56</v>
      </c>
      <c r="D63" s="20"/>
      <c r="E63" s="7"/>
      <c r="F63" s="20">
        <f>SUM(F59,F62)</f>
        <v>79300000</v>
      </c>
      <c r="G63" s="10"/>
      <c r="H63" s="61">
        <f>SUM(H59,H62)</f>
        <v>79300000</v>
      </c>
    </row>
    <row r="64" spans="1:10" ht="15">
      <c r="A64" s="7" t="s">
        <v>27</v>
      </c>
      <c r="B64" s="7" t="s">
        <v>149</v>
      </c>
      <c r="C64" s="7" t="s">
        <v>56</v>
      </c>
      <c r="D64" s="20"/>
      <c r="E64" s="7"/>
      <c r="F64" s="20">
        <f>SUM(F56,F63)</f>
        <v>1415985000</v>
      </c>
      <c r="G64" s="10"/>
      <c r="H64" s="61">
        <f>SUM(H56,H63)</f>
        <v>1415985000</v>
      </c>
    </row>
    <row r="65" spans="1:10" ht="15">
      <c r="A65" s="7" t="s">
        <v>144</v>
      </c>
      <c r="B65" s="10" t="s">
        <v>12</v>
      </c>
      <c r="C65" s="7" t="s">
        <v>56</v>
      </c>
      <c r="D65" s="20"/>
      <c r="E65" s="7"/>
      <c r="F65" s="20">
        <f>F64*0.1</f>
        <v>141598500</v>
      </c>
      <c r="G65" s="10"/>
      <c r="H65" s="61">
        <f>H64*0.1</f>
        <v>141598500</v>
      </c>
    </row>
    <row r="66" spans="1:10" ht="15">
      <c r="A66" s="7" t="s">
        <v>145</v>
      </c>
      <c r="B66" s="7" t="s">
        <v>150</v>
      </c>
      <c r="C66" s="7" t="s">
        <v>56</v>
      </c>
      <c r="D66" s="20"/>
      <c r="E66" s="7"/>
      <c r="F66" s="20">
        <f>SUM(F64:F65)</f>
        <v>1557583500</v>
      </c>
      <c r="G66" s="10"/>
      <c r="H66" s="61">
        <f>SUM(H64:H65)</f>
        <v>1557583500</v>
      </c>
      <c r="I66" s="30"/>
      <c r="J66" s="30"/>
    </row>
    <row r="67" spans="1:10" ht="15">
      <c r="A67" s="25"/>
      <c r="B67" s="26"/>
      <c r="C67" s="25"/>
      <c r="D67" s="27"/>
      <c r="E67" s="25"/>
      <c r="F67" s="27"/>
      <c r="G67" s="28"/>
      <c r="H67" s="29"/>
    </row>
    <row r="68" spans="1:10" ht="18" customHeight="1">
      <c r="B68" s="2" t="s">
        <v>5</v>
      </c>
    </row>
    <row r="69" spans="1:10" ht="18.75" customHeight="1">
      <c r="B69" s="22" t="s">
        <v>50</v>
      </c>
      <c r="E69" s="23" t="s">
        <v>52</v>
      </c>
      <c r="F69" s="68" t="s">
        <v>51</v>
      </c>
      <c r="G69" s="68"/>
    </row>
    <row r="70" spans="1:10" ht="18.75" customHeight="1">
      <c r="B70" s="24" t="s">
        <v>55</v>
      </c>
      <c r="E70" s="23" t="s">
        <v>52</v>
      </c>
      <c r="F70" s="68" t="s">
        <v>124</v>
      </c>
      <c r="G70" s="68"/>
    </row>
    <row r="71" spans="1:10" ht="18.75" customHeight="1">
      <c r="B71" s="22" t="s">
        <v>54</v>
      </c>
      <c r="E71" s="23" t="s">
        <v>52</v>
      </c>
      <c r="F71" s="68" t="s">
        <v>53</v>
      </c>
      <c r="G71" s="68"/>
    </row>
    <row r="72" spans="1:10" ht="18" customHeight="1">
      <c r="B72" s="2" t="s">
        <v>1</v>
      </c>
      <c r="F72" s="22"/>
      <c r="G72" s="22"/>
    </row>
    <row r="73" spans="1:10" ht="21" customHeight="1">
      <c r="B73" t="s">
        <v>65</v>
      </c>
      <c r="E73" s="23" t="s">
        <v>52</v>
      </c>
      <c r="F73" s="68" t="s">
        <v>123</v>
      </c>
      <c r="G73" s="68"/>
    </row>
    <row r="74" spans="1:10" ht="18" customHeight="1">
      <c r="B74" s="2" t="s">
        <v>2</v>
      </c>
      <c r="F74" s="22"/>
      <c r="G74" s="22"/>
    </row>
    <row r="75" spans="1:10" ht="21" customHeight="1">
      <c r="B75" t="s">
        <v>32</v>
      </c>
      <c r="E75" s="23" t="s">
        <v>52</v>
      </c>
      <c r="F75" s="68" t="s">
        <v>57</v>
      </c>
      <c r="G75" s="68"/>
    </row>
    <row r="76" spans="1:10" ht="21" customHeight="1">
      <c r="B76" t="s">
        <v>66</v>
      </c>
      <c r="E76" s="23" t="s">
        <v>52</v>
      </c>
      <c r="F76" s="22" t="s">
        <v>132</v>
      </c>
      <c r="G76" s="22"/>
    </row>
  </sheetData>
  <mergeCells count="18">
    <mergeCell ref="F69:G69"/>
    <mergeCell ref="F70:G70"/>
    <mergeCell ref="F71:G71"/>
    <mergeCell ref="F73:G73"/>
    <mergeCell ref="F75:G75"/>
    <mergeCell ref="A10:H10"/>
    <mergeCell ref="A12:A13"/>
    <mergeCell ref="B12:B13"/>
    <mergeCell ref="C12:C13"/>
    <mergeCell ref="D12:D13"/>
    <mergeCell ref="E12:F12"/>
    <mergeCell ref="G12:H12"/>
    <mergeCell ref="A8:H8"/>
    <mergeCell ref="A1:H1"/>
    <mergeCell ref="A2:H2"/>
    <mergeCell ref="A3:H3"/>
    <mergeCell ref="B5:H5"/>
    <mergeCell ref="B6:H6"/>
  </mergeCells>
  <printOptions horizontalCentered="1"/>
  <pageMargins left="0.78740157480314965" right="0.78740157480314965" top="0.98425196850393704" bottom="0.59055118110236227" header="0.31496062992125984" footer="0.31496062992125984"/>
  <pageSetup paperSize="9" scale="85" orientation="landscape" r:id="rId1"/>
  <ignoredErrors>
    <ignoredError sqref="F51 H51 F18 H18 F22 H22 F31 F26 H26 H31 F59 H5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408F6-C2D1-4AF5-96B7-1A12D2FA0A7C}">
  <dimension ref="B1:V36"/>
  <sheetViews>
    <sheetView zoomScale="145" zoomScaleNormal="145" workbookViewId="0">
      <selection activeCell="L13" sqref="L13"/>
    </sheetView>
  </sheetViews>
  <sheetFormatPr defaultColWidth="8" defaultRowHeight="15"/>
  <cols>
    <col min="1" max="1" width="2.875" style="36" customWidth="1"/>
    <col min="2" max="2" width="2.375" style="36" customWidth="1"/>
    <col min="3" max="3" width="15.75" style="36" customWidth="1"/>
    <col min="4" max="4" width="7.125" style="36" customWidth="1"/>
    <col min="5" max="5" width="6.75" style="36" customWidth="1"/>
    <col min="6" max="6" width="7.25" style="36" customWidth="1"/>
    <col min="7" max="7" width="5.25" style="36" customWidth="1"/>
    <col min="8" max="8" width="6.875" style="36" customWidth="1"/>
    <col min="9" max="9" width="6.625" style="36" customWidth="1"/>
    <col min="10" max="10" width="6.25" style="36" customWidth="1"/>
    <col min="11" max="11" width="6.375" style="36" customWidth="1"/>
    <col min="12" max="13" width="6.5" style="36" customWidth="1"/>
    <col min="14" max="14" width="6.25" style="36" customWidth="1"/>
    <col min="15" max="15" width="4.5" style="36" customWidth="1"/>
    <col min="16" max="16" width="5.25" style="36" customWidth="1"/>
    <col min="17" max="17" width="6" style="36" customWidth="1"/>
    <col min="18" max="18" width="8.375" style="36" customWidth="1"/>
    <col min="19" max="19" width="6" style="36" customWidth="1"/>
    <col min="20" max="21" width="7.125" style="39" customWidth="1"/>
    <col min="22" max="22" width="10.25" style="36" bestFit="1" customWidth="1"/>
    <col min="23" max="16384" width="8" style="36"/>
  </cols>
  <sheetData>
    <row r="1" spans="2:22" s="31" customFormat="1" ht="12" customHeight="1">
      <c r="G1" s="32"/>
      <c r="H1" s="32"/>
      <c r="I1" s="32"/>
      <c r="J1" s="32"/>
      <c r="K1" s="32"/>
      <c r="L1" s="32"/>
      <c r="M1" s="32"/>
      <c r="N1" s="32"/>
      <c r="O1" s="33"/>
      <c r="R1" s="32"/>
      <c r="T1" s="34" t="s">
        <v>67</v>
      </c>
      <c r="U1" s="34"/>
    </row>
    <row r="2" spans="2:22" s="31" customFormat="1" ht="12" customHeight="1">
      <c r="G2" s="32"/>
      <c r="H2" s="32"/>
      <c r="I2" s="32"/>
      <c r="J2" s="32"/>
      <c r="K2" s="32"/>
      <c r="L2" s="32"/>
      <c r="M2" s="32"/>
      <c r="N2" s="32"/>
      <c r="O2" s="33"/>
      <c r="R2" s="32"/>
      <c r="T2" s="34" t="s">
        <v>59</v>
      </c>
      <c r="U2" s="34"/>
    </row>
    <row r="3" spans="2:22" s="31" customFormat="1" ht="11.25" customHeight="1">
      <c r="G3" s="32"/>
      <c r="H3" s="32"/>
      <c r="I3" s="32"/>
      <c r="J3" s="32"/>
      <c r="K3" s="32"/>
      <c r="L3" s="32"/>
      <c r="M3" s="32"/>
      <c r="N3" s="32"/>
      <c r="O3" s="33"/>
      <c r="P3" s="32"/>
      <c r="Q3" s="35"/>
      <c r="R3" s="32"/>
      <c r="T3" s="34" t="s">
        <v>68</v>
      </c>
      <c r="U3" s="34"/>
    </row>
    <row r="4" spans="2:22" ht="18.75" customHeight="1">
      <c r="G4" s="37"/>
      <c r="H4" s="37"/>
      <c r="J4" s="38" t="s">
        <v>103</v>
      </c>
      <c r="K4" s="37"/>
      <c r="L4" s="37"/>
      <c r="M4" s="37"/>
      <c r="N4" s="37"/>
      <c r="O4" s="37"/>
      <c r="P4" s="37"/>
      <c r="Q4" s="37"/>
      <c r="R4" s="37"/>
      <c r="S4" s="37"/>
    </row>
    <row r="5" spans="2:22" ht="9.75" customHeight="1">
      <c r="G5" s="37"/>
      <c r="H5" s="37"/>
      <c r="J5" s="40"/>
      <c r="K5" s="37"/>
      <c r="L5" s="37"/>
      <c r="M5" s="37"/>
      <c r="N5" s="37"/>
      <c r="O5" s="37"/>
      <c r="P5" s="37"/>
      <c r="Q5" s="37"/>
      <c r="R5" s="37"/>
      <c r="S5" s="37"/>
    </row>
    <row r="6" spans="2:22" s="41" customFormat="1" ht="9.75" customHeight="1">
      <c r="C6" s="42" t="s">
        <v>69</v>
      </c>
      <c r="D6" s="43" t="s">
        <v>70</v>
      </c>
      <c r="K6" s="42" t="s">
        <v>71</v>
      </c>
      <c r="L6" s="43">
        <v>56</v>
      </c>
      <c r="Q6" s="42" t="s">
        <v>72</v>
      </c>
      <c r="R6" s="43" t="s">
        <v>73</v>
      </c>
    </row>
    <row r="7" spans="2:22" ht="9.75" customHeight="1">
      <c r="G7" s="37"/>
      <c r="H7" s="37"/>
      <c r="J7" s="44"/>
      <c r="K7" s="37"/>
      <c r="L7" s="37"/>
      <c r="M7" s="37"/>
      <c r="N7" s="37"/>
      <c r="O7" s="37"/>
      <c r="P7" s="37"/>
      <c r="Q7" s="37"/>
      <c r="R7" s="37"/>
      <c r="S7" s="37"/>
    </row>
    <row r="8" spans="2:22" ht="36.75" customHeight="1">
      <c r="B8" s="45" t="s">
        <v>38</v>
      </c>
      <c r="C8" s="46" t="s">
        <v>74</v>
      </c>
      <c r="D8" s="45" t="s">
        <v>75</v>
      </c>
      <c r="E8" s="46" t="s">
        <v>76</v>
      </c>
      <c r="F8" s="46" t="s">
        <v>77</v>
      </c>
      <c r="G8" s="46" t="s">
        <v>78</v>
      </c>
      <c r="H8" s="46" t="s">
        <v>79</v>
      </c>
      <c r="I8" s="45" t="s">
        <v>80</v>
      </c>
      <c r="J8" s="46" t="s">
        <v>81</v>
      </c>
      <c r="K8" s="46" t="s">
        <v>82</v>
      </c>
      <c r="L8" s="46" t="s">
        <v>83</v>
      </c>
      <c r="M8" s="46" t="s">
        <v>84</v>
      </c>
      <c r="N8" s="46" t="s">
        <v>85</v>
      </c>
      <c r="O8" s="46" t="s">
        <v>86</v>
      </c>
      <c r="P8" s="45" t="s">
        <v>87</v>
      </c>
      <c r="Q8" s="46" t="s">
        <v>88</v>
      </c>
      <c r="R8" s="46" t="s">
        <v>89</v>
      </c>
      <c r="S8" s="46" t="s">
        <v>90</v>
      </c>
      <c r="T8" s="46" t="s">
        <v>91</v>
      </c>
      <c r="U8" s="47"/>
    </row>
    <row r="9" spans="2:22" ht="11.25" customHeight="1">
      <c r="B9" s="45">
        <v>0</v>
      </c>
      <c r="C9" s="45">
        <v>1</v>
      </c>
      <c r="D9" s="45">
        <v>2</v>
      </c>
      <c r="E9" s="45">
        <v>3</v>
      </c>
      <c r="F9" s="45">
        <v>4</v>
      </c>
      <c r="G9" s="45">
        <v>5</v>
      </c>
      <c r="H9" s="45">
        <v>6</v>
      </c>
      <c r="I9" s="45">
        <v>7</v>
      </c>
      <c r="J9" s="45">
        <v>8</v>
      </c>
      <c r="K9" s="45">
        <v>9</v>
      </c>
      <c r="L9" s="45">
        <v>10</v>
      </c>
      <c r="M9" s="45">
        <v>11</v>
      </c>
      <c r="N9" s="45">
        <v>12</v>
      </c>
      <c r="O9" s="45">
        <v>13</v>
      </c>
      <c r="P9" s="45">
        <v>14</v>
      </c>
      <c r="Q9" s="45">
        <v>15</v>
      </c>
      <c r="R9" s="45">
        <v>16</v>
      </c>
      <c r="S9" s="45">
        <v>17</v>
      </c>
      <c r="T9" s="45">
        <v>18</v>
      </c>
      <c r="U9" s="48"/>
    </row>
    <row r="10" spans="2:22" ht="13.5" customHeight="1">
      <c r="B10" s="45">
        <v>1</v>
      </c>
      <c r="C10" s="49" t="s">
        <v>3</v>
      </c>
      <c r="D10" s="50">
        <v>400000</v>
      </c>
      <c r="E10" s="50">
        <f>D10*12.5%</f>
        <v>50000</v>
      </c>
      <c r="F10" s="50"/>
      <c r="G10" s="50">
        <v>40000</v>
      </c>
      <c r="H10" s="50"/>
      <c r="I10" s="50"/>
      <c r="J10" s="50"/>
      <c r="K10" s="50"/>
      <c r="L10" s="50"/>
      <c r="M10" s="50"/>
      <c r="N10" s="50"/>
      <c r="O10" s="50"/>
      <c r="P10" s="50">
        <v>10000</v>
      </c>
      <c r="Q10" s="50"/>
      <c r="R10" s="50"/>
      <c r="S10" s="50"/>
      <c r="T10" s="50">
        <f>SUM(D10:S10)</f>
        <v>500000</v>
      </c>
      <c r="U10" s="51"/>
      <c r="V10" s="59"/>
    </row>
    <row r="11" spans="2:22" ht="13.5" customHeight="1">
      <c r="B11" s="45">
        <v>2</v>
      </c>
      <c r="C11" s="49" t="s">
        <v>8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1"/>
      <c r="V11" s="37"/>
    </row>
    <row r="12" spans="2:22" ht="13.5" customHeight="1">
      <c r="B12" s="45">
        <v>3</v>
      </c>
      <c r="C12" s="49" t="s">
        <v>92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1"/>
      <c r="V12" s="37"/>
    </row>
    <row r="13" spans="2:22" ht="13.5" customHeight="1">
      <c r="B13" s="45">
        <v>4</v>
      </c>
      <c r="C13" s="49" t="s">
        <v>62</v>
      </c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1"/>
      <c r="V13" s="37"/>
    </row>
    <row r="14" spans="2:22" ht="13.5" customHeight="1">
      <c r="B14" s="45">
        <v>5</v>
      </c>
      <c r="C14" s="49" t="s">
        <v>93</v>
      </c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1"/>
      <c r="V14" s="37"/>
    </row>
    <row r="15" spans="2:22" ht="13.5" customHeight="1">
      <c r="B15" s="45">
        <v>6</v>
      </c>
      <c r="C15" s="49" t="s">
        <v>63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1"/>
      <c r="V15" s="37"/>
    </row>
    <row r="16" spans="2:22" ht="13.5" customHeight="1">
      <c r="B16" s="45">
        <v>7</v>
      </c>
      <c r="C16" s="49" t="s">
        <v>9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1"/>
      <c r="V16" s="37"/>
    </row>
    <row r="17" spans="2:22" ht="13.5" customHeight="1">
      <c r="B17" s="45">
        <v>8</v>
      </c>
      <c r="C17" s="49" t="s">
        <v>10</v>
      </c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1"/>
      <c r="V17" s="37"/>
    </row>
    <row r="18" spans="2:22" ht="13.5" customHeight="1">
      <c r="B18" s="45">
        <v>9</v>
      </c>
      <c r="C18" s="49" t="s">
        <v>64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1"/>
      <c r="V18" s="37"/>
    </row>
    <row r="19" spans="2:22" ht="13.5" customHeight="1">
      <c r="B19" s="45">
        <v>10</v>
      </c>
      <c r="C19" s="49" t="s">
        <v>61</v>
      </c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1"/>
      <c r="V19" s="37"/>
    </row>
    <row r="20" spans="2:22" ht="13.5" customHeight="1">
      <c r="B20" s="45">
        <v>11</v>
      </c>
      <c r="C20" s="52" t="s">
        <v>44</v>
      </c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1"/>
      <c r="V20" s="37"/>
    </row>
    <row r="21" spans="2:22" ht="13.5" customHeight="1">
      <c r="B21" s="45">
        <v>12</v>
      </c>
      <c r="C21" s="52" t="s">
        <v>45</v>
      </c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1"/>
      <c r="V21" s="37"/>
    </row>
    <row r="22" spans="2:22" ht="13.5" customHeight="1">
      <c r="B22" s="45">
        <v>13</v>
      </c>
      <c r="C22" s="52" t="s">
        <v>46</v>
      </c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1"/>
      <c r="V22" s="37"/>
    </row>
    <row r="23" spans="2:22" ht="13.5" customHeight="1">
      <c r="B23" s="45">
        <v>14</v>
      </c>
      <c r="C23" s="52" t="s">
        <v>4</v>
      </c>
      <c r="D23" s="50">
        <v>125385600</v>
      </c>
      <c r="E23" s="50">
        <f>D23*12.5%</f>
        <v>15673200</v>
      </c>
      <c r="F23" s="50"/>
      <c r="G23" s="50">
        <v>357254</v>
      </c>
      <c r="H23" s="50"/>
      <c r="I23" s="50"/>
      <c r="J23" s="50"/>
      <c r="K23" s="50"/>
      <c r="L23" s="50"/>
      <c r="M23" s="50"/>
      <c r="N23" s="50"/>
      <c r="O23" s="50"/>
      <c r="P23" s="50">
        <v>1047945</v>
      </c>
      <c r="Q23" s="50"/>
      <c r="R23" s="50"/>
      <c r="S23" s="50"/>
      <c r="T23" s="50">
        <f t="shared" ref="T23:T26" si="0">SUM(D23:S23)</f>
        <v>142463999</v>
      </c>
      <c r="U23" s="51"/>
      <c r="V23" s="59"/>
    </row>
    <row r="24" spans="2:22" ht="13.5" customHeight="1">
      <c r="B24" s="45">
        <v>15</v>
      </c>
      <c r="C24" s="52" t="s">
        <v>94</v>
      </c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1"/>
    </row>
    <row r="25" spans="2:22" ht="13.5" customHeight="1">
      <c r="B25" s="45">
        <v>16</v>
      </c>
      <c r="C25" s="52" t="s">
        <v>95</v>
      </c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1"/>
    </row>
    <row r="26" spans="2:22" ht="13.5" customHeight="1">
      <c r="B26" s="45">
        <v>17</v>
      </c>
      <c r="C26" s="52" t="s">
        <v>11</v>
      </c>
      <c r="D26" s="50"/>
      <c r="E26" s="50"/>
      <c r="F26" s="50"/>
      <c r="G26" s="50"/>
      <c r="H26" s="50"/>
      <c r="I26" s="50"/>
      <c r="J26" s="50"/>
      <c r="K26" s="50">
        <v>6400000</v>
      </c>
      <c r="L26" s="50"/>
      <c r="M26" s="50"/>
      <c r="N26" s="50"/>
      <c r="O26" s="50"/>
      <c r="P26" s="50"/>
      <c r="Q26" s="50"/>
      <c r="R26" s="50"/>
      <c r="S26" s="50"/>
      <c r="T26" s="50">
        <f t="shared" si="0"/>
        <v>6400000</v>
      </c>
      <c r="U26" s="51"/>
      <c r="V26" s="58"/>
    </row>
    <row r="27" spans="2:22" ht="13.5" customHeight="1">
      <c r="B27" s="45">
        <v>18</v>
      </c>
      <c r="C27" s="52" t="s">
        <v>96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1"/>
    </row>
    <row r="28" spans="2:22" ht="13.5" customHeight="1">
      <c r="B28" s="69" t="s">
        <v>97</v>
      </c>
      <c r="C28" s="70"/>
      <c r="D28" s="53">
        <f t="shared" ref="D28:G28" si="1">SUM(D10:D27)</f>
        <v>125785600</v>
      </c>
      <c r="E28" s="53">
        <f t="shared" si="1"/>
        <v>15723200</v>
      </c>
      <c r="F28" s="53"/>
      <c r="G28" s="53">
        <f t="shared" si="1"/>
        <v>397254</v>
      </c>
      <c r="H28" s="53"/>
      <c r="I28" s="53"/>
      <c r="J28" s="53"/>
      <c r="K28" s="53">
        <f>SUM(K10:K27)</f>
        <v>6400000</v>
      </c>
      <c r="L28" s="53"/>
      <c r="M28" s="53"/>
      <c r="N28" s="53"/>
      <c r="O28" s="53"/>
      <c r="P28" s="53">
        <f>SUM(P10:P27)</f>
        <v>1057945</v>
      </c>
      <c r="Q28" s="53"/>
      <c r="R28" s="53"/>
      <c r="S28" s="53"/>
      <c r="T28" s="53">
        <f>SUM(T10:T27)</f>
        <v>149363999</v>
      </c>
      <c r="U28" s="54"/>
    </row>
    <row r="29" spans="2:22" ht="13.5" customHeight="1">
      <c r="B29" s="69" t="s">
        <v>98</v>
      </c>
      <c r="C29" s="70"/>
      <c r="D29" s="53">
        <f>D28*0.1</f>
        <v>12578560</v>
      </c>
      <c r="E29" s="53">
        <f t="shared" ref="E29:T29" si="2">E28*0.1</f>
        <v>1572320</v>
      </c>
      <c r="F29" s="53"/>
      <c r="G29" s="53">
        <f t="shared" si="2"/>
        <v>39725.4</v>
      </c>
      <c r="H29" s="53"/>
      <c r="I29" s="53"/>
      <c r="J29" s="53"/>
      <c r="K29" s="53">
        <f t="shared" si="2"/>
        <v>640000</v>
      </c>
      <c r="L29" s="53"/>
      <c r="M29" s="53"/>
      <c r="N29" s="53"/>
      <c r="O29" s="53"/>
      <c r="P29" s="53">
        <f t="shared" si="2"/>
        <v>105794.5</v>
      </c>
      <c r="Q29" s="53"/>
      <c r="R29" s="53"/>
      <c r="S29" s="53"/>
      <c r="T29" s="53">
        <f t="shared" si="2"/>
        <v>14936399.9</v>
      </c>
      <c r="U29" s="54"/>
    </row>
    <row r="30" spans="2:22" ht="13.5" customHeight="1">
      <c r="B30" s="69" t="s">
        <v>99</v>
      </c>
      <c r="C30" s="70"/>
      <c r="D30" s="53">
        <f>D28+D29</f>
        <v>138364160</v>
      </c>
      <c r="E30" s="53">
        <f t="shared" ref="E30:T30" si="3">E28+E29</f>
        <v>17295520</v>
      </c>
      <c r="F30" s="53"/>
      <c r="G30" s="53">
        <f t="shared" si="3"/>
        <v>436979.4</v>
      </c>
      <c r="H30" s="53"/>
      <c r="I30" s="53"/>
      <c r="J30" s="53"/>
      <c r="K30" s="53">
        <f t="shared" si="3"/>
        <v>7040000</v>
      </c>
      <c r="L30" s="53"/>
      <c r="M30" s="53"/>
      <c r="N30" s="53"/>
      <c r="O30" s="53"/>
      <c r="P30" s="53">
        <f t="shared" si="3"/>
        <v>1163739.5</v>
      </c>
      <c r="Q30" s="53"/>
      <c r="R30" s="53"/>
      <c r="S30" s="53"/>
      <c r="T30" s="53">
        <f t="shared" si="3"/>
        <v>164300398.90000001</v>
      </c>
      <c r="U30" s="51"/>
      <c r="V30" s="58"/>
    </row>
    <row r="31" spans="2:22" ht="12.75" customHeight="1"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</row>
    <row r="32" spans="2:22" ht="12.75" customHeight="1"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</row>
    <row r="33" spans="5:19" s="39" customFormat="1" ht="12.75" customHeight="1">
      <c r="E33" s="42" t="s">
        <v>5</v>
      </c>
      <c r="F33" s="36"/>
      <c r="M33" s="56"/>
      <c r="O33" s="36"/>
      <c r="P33" s="36"/>
      <c r="Q33" s="36"/>
      <c r="R33" s="36"/>
      <c r="S33" s="36"/>
    </row>
    <row r="34" spans="5:19" s="39" customFormat="1" ht="17.25" customHeight="1">
      <c r="F34" s="39" t="s">
        <v>100</v>
      </c>
      <c r="M34" s="56"/>
      <c r="O34" s="36"/>
      <c r="P34" s="36"/>
      <c r="Q34" s="36"/>
      <c r="R34" s="36"/>
      <c r="S34" s="36"/>
    </row>
    <row r="35" spans="5:19" s="39" customFormat="1" ht="17.25" customHeight="1">
      <c r="G35" s="57" t="s">
        <v>101</v>
      </c>
      <c r="M35" s="56"/>
      <c r="O35" s="36"/>
      <c r="P35" s="36"/>
      <c r="Q35" s="36"/>
      <c r="R35" s="36"/>
      <c r="S35" s="36"/>
    </row>
    <row r="36" spans="5:19" s="39" customFormat="1" ht="17.25" customHeight="1">
      <c r="G36" s="57" t="s">
        <v>102</v>
      </c>
      <c r="M36" s="56"/>
      <c r="O36" s="36"/>
      <c r="P36" s="36"/>
      <c r="Q36" s="36"/>
      <c r="R36" s="36"/>
      <c r="S36" s="36"/>
    </row>
  </sheetData>
  <mergeCells count="3">
    <mergeCell ref="B28:C28"/>
    <mergeCell ref="B29:C29"/>
    <mergeCell ref="B30:C30"/>
  </mergeCells>
  <pageMargins left="0.23622047244094491" right="0.23622047244094491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11-2025</vt:lpstr>
      <vt:lpstr>2024 (8)</vt:lpstr>
    </vt:vector>
  </TitlesOfParts>
  <Company>MRAM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Ganbayar Gunchinbat</cp:lastModifiedBy>
  <cp:lastPrinted>2025-11-11T06:11:29Z</cp:lastPrinted>
  <dcterms:created xsi:type="dcterms:W3CDTF">2014-01-15T06:30:10Z</dcterms:created>
  <dcterms:modified xsi:type="dcterms:W3CDTF">2025-11-13T02:47:12Z</dcterms:modified>
</cp:coreProperties>
</file>