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Ц-50\Гүйцэтгэл илгээх\"/>
    </mc:Choice>
  </mc:AlternateContent>
  <bookViews>
    <workbookView xWindow="0" yWindow="0" windowWidth="28800" windowHeight="12585" tabRatio="992"/>
  </bookViews>
  <sheets>
    <sheet name="гүйцэтгэлийн маягт-ГСХ" sheetId="59" r:id="rId1"/>
  </sheets>
  <calcPr calcId="162913"/>
</workbook>
</file>

<file path=xl/calcChain.xml><?xml version="1.0" encoding="utf-8"?>
<calcChain xmlns="http://schemas.openxmlformats.org/spreadsheetml/2006/main">
  <c r="J86" i="59" l="1"/>
  <c r="J87" i="59"/>
  <c r="H86" i="59"/>
  <c r="H87" i="59"/>
  <c r="J59" i="59"/>
  <c r="J60" i="59"/>
  <c r="J61" i="59"/>
  <c r="J62" i="59"/>
  <c r="J63" i="59"/>
  <c r="J64" i="59"/>
  <c r="J65" i="59"/>
  <c r="J66" i="59"/>
  <c r="J67" i="59"/>
  <c r="J68" i="59"/>
  <c r="J69" i="59"/>
  <c r="J70" i="59"/>
  <c r="J71" i="59"/>
  <c r="J72" i="59"/>
  <c r="J73" i="59"/>
  <c r="J74" i="59"/>
  <c r="J75" i="59"/>
  <c r="J76" i="59"/>
  <c r="J77" i="59"/>
  <c r="J78" i="59"/>
  <c r="J79" i="59"/>
  <c r="J80" i="59"/>
  <c r="J81" i="59"/>
  <c r="J82" i="59"/>
  <c r="J83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J45" i="59"/>
  <c r="J41" i="59"/>
  <c r="J42" i="59"/>
  <c r="J43" i="59"/>
  <c r="J44" i="59"/>
  <c r="H41" i="59"/>
  <c r="H42" i="59"/>
  <c r="H43" i="59"/>
  <c r="H44" i="59"/>
  <c r="H45" i="59"/>
  <c r="J35" i="59"/>
  <c r="J36" i="59"/>
  <c r="J37" i="59"/>
  <c r="J38" i="59"/>
  <c r="J31" i="59"/>
  <c r="J32" i="59"/>
  <c r="H31" i="59"/>
  <c r="H32" i="59"/>
  <c r="J23" i="59"/>
  <c r="H23" i="59"/>
  <c r="H35" i="59"/>
  <c r="H36" i="59"/>
  <c r="H37" i="59"/>
  <c r="H38" i="59"/>
  <c r="F59" i="59"/>
  <c r="F60" i="59"/>
  <c r="F61" i="59"/>
  <c r="F62" i="59"/>
  <c r="F63" i="59"/>
  <c r="F64" i="59"/>
  <c r="F65" i="59"/>
  <c r="F66" i="59"/>
  <c r="F67" i="59"/>
  <c r="F68" i="59"/>
  <c r="F69" i="59"/>
  <c r="F70" i="59"/>
  <c r="F71" i="59"/>
  <c r="F72" i="59"/>
  <c r="F73" i="59"/>
  <c r="F74" i="59"/>
  <c r="F75" i="59"/>
  <c r="F76" i="59"/>
  <c r="F77" i="59"/>
  <c r="F78" i="59"/>
  <c r="F79" i="59"/>
  <c r="F80" i="59"/>
  <c r="F81" i="59"/>
  <c r="F82" i="59"/>
  <c r="F83" i="59"/>
  <c r="F42" i="59"/>
  <c r="F43" i="59"/>
  <c r="F44" i="59"/>
  <c r="F45" i="59"/>
  <c r="F35" i="59"/>
  <c r="F39" i="59" s="1"/>
  <c r="F36" i="59"/>
  <c r="F37" i="59"/>
  <c r="F38" i="59"/>
  <c r="F34" i="59"/>
  <c r="F32" i="59"/>
  <c r="F23" i="59"/>
  <c r="F21" i="59"/>
  <c r="F31" i="59" l="1"/>
  <c r="J88" i="59" l="1"/>
  <c r="H88" i="59"/>
  <c r="F88" i="59"/>
  <c r="F86" i="59"/>
  <c r="J85" i="59"/>
  <c r="H85" i="59"/>
  <c r="H89" i="59" s="1"/>
  <c r="F85" i="59"/>
  <c r="F89" i="59" s="1"/>
  <c r="J58" i="59"/>
  <c r="H58" i="59"/>
  <c r="F58" i="59"/>
  <c r="F84" i="59" s="1"/>
  <c r="J55" i="59"/>
  <c r="H55" i="59"/>
  <c r="F55" i="59"/>
  <c r="J54" i="59"/>
  <c r="H54" i="59"/>
  <c r="F54" i="59"/>
  <c r="J53" i="59"/>
  <c r="H53" i="59"/>
  <c r="F53" i="59"/>
  <c r="J51" i="59"/>
  <c r="H51" i="59"/>
  <c r="F51" i="59"/>
  <c r="J50" i="59"/>
  <c r="H50" i="59"/>
  <c r="F50" i="59"/>
  <c r="J49" i="59"/>
  <c r="H49" i="59"/>
  <c r="F49" i="59"/>
  <c r="J48" i="59"/>
  <c r="H48" i="59"/>
  <c r="F48" i="59"/>
  <c r="F41" i="59"/>
  <c r="J40" i="59"/>
  <c r="H40" i="59"/>
  <c r="F40" i="59"/>
  <c r="J34" i="59"/>
  <c r="J39" i="59" s="1"/>
  <c r="H34" i="59"/>
  <c r="H39" i="59" s="1"/>
  <c r="J30" i="59"/>
  <c r="J33" i="59" s="1"/>
  <c r="H30" i="59"/>
  <c r="H33" i="59" s="1"/>
  <c r="F30" i="59"/>
  <c r="F33" i="59" s="1"/>
  <c r="J28" i="59"/>
  <c r="H28" i="59"/>
  <c r="F28" i="59"/>
  <c r="J27" i="59"/>
  <c r="H27" i="59"/>
  <c r="F27" i="59"/>
  <c r="J26" i="59"/>
  <c r="H26" i="59"/>
  <c r="F26" i="59"/>
  <c r="J25" i="59"/>
  <c r="H25" i="59"/>
  <c r="F25" i="59"/>
  <c r="J24" i="59"/>
  <c r="H24" i="59"/>
  <c r="F24" i="59"/>
  <c r="J22" i="59"/>
  <c r="H22" i="59"/>
  <c r="F22" i="59"/>
  <c r="J21" i="59"/>
  <c r="H21" i="59"/>
  <c r="J20" i="59"/>
  <c r="H20" i="59"/>
  <c r="F20" i="59"/>
  <c r="F29" i="59" s="1"/>
  <c r="J18" i="59"/>
  <c r="H18" i="59"/>
  <c r="F18" i="59"/>
  <c r="J17" i="59"/>
  <c r="H17" i="59"/>
  <c r="F17" i="59"/>
  <c r="F19" i="59" s="1"/>
  <c r="J16" i="59"/>
  <c r="H16" i="59"/>
  <c r="F16" i="59"/>
  <c r="J15" i="59"/>
  <c r="H15" i="59"/>
  <c r="F15" i="59"/>
  <c r="H56" i="59" l="1"/>
  <c r="F46" i="59"/>
  <c r="F47" i="59" s="1"/>
  <c r="H19" i="59"/>
  <c r="J46" i="59"/>
  <c r="F56" i="59"/>
  <c r="J56" i="59"/>
  <c r="J19" i="59"/>
  <c r="J29" i="59"/>
  <c r="J47" i="59" s="1"/>
  <c r="J84" i="59"/>
  <c r="H84" i="59"/>
  <c r="H90" i="59" s="1"/>
  <c r="J89" i="59"/>
  <c r="F52" i="59"/>
  <c r="J52" i="59"/>
  <c r="H52" i="59"/>
  <c r="H46" i="59"/>
  <c r="H29" i="59"/>
  <c r="F57" i="59" l="1"/>
  <c r="F90" i="59"/>
  <c r="J90" i="59"/>
  <c r="J57" i="59"/>
  <c r="H47" i="59"/>
  <c r="H57" i="59" s="1"/>
  <c r="H91" i="59" s="1"/>
  <c r="H92" i="59" s="1"/>
  <c r="H93" i="59" s="1"/>
  <c r="F91" i="59" l="1"/>
  <c r="F92" i="59" s="1"/>
  <c r="F93" i="59" s="1"/>
  <c r="J91" i="59"/>
  <c r="J92" i="59" s="1"/>
  <c r="J93" i="59" s="1"/>
</calcChain>
</file>

<file path=xl/sharedStrings.xml><?xml version="1.0" encoding="utf-8"?>
<sst xmlns="http://schemas.openxmlformats.org/spreadsheetml/2006/main" count="192" uniqueCount="135">
  <si>
    <t>Дүн</t>
  </si>
  <si>
    <t>Танилцсан:</t>
  </si>
  <si>
    <t>Хянасан:</t>
  </si>
  <si>
    <t>Суурин боловсруулалт</t>
  </si>
  <si>
    <t>Гүйцэтгэгч:</t>
  </si>
  <si>
    <t>Ажлын нэр, төрөл</t>
  </si>
  <si>
    <t>Тоо</t>
  </si>
  <si>
    <t>НӨАТ-10 %</t>
  </si>
  <si>
    <t>I</t>
  </si>
  <si>
    <t>II</t>
  </si>
  <si>
    <t>III</t>
  </si>
  <si>
    <t>IV</t>
  </si>
  <si>
    <t>Хээрийн ажлын дүн  /II-IV/</t>
  </si>
  <si>
    <t>V</t>
  </si>
  <si>
    <t>VI</t>
  </si>
  <si>
    <t>VII</t>
  </si>
  <si>
    <t>VIII</t>
  </si>
  <si>
    <t>IX</t>
  </si>
  <si>
    <t>ӨӨРИЙН ХҮЧНИЙ АЖЛЫН ДҮН /I+V+VI+VII+VIII/</t>
  </si>
  <si>
    <t>X</t>
  </si>
  <si>
    <t>XI</t>
  </si>
  <si>
    <t>XII</t>
  </si>
  <si>
    <t>XIII</t>
  </si>
  <si>
    <t>XIV</t>
  </si>
  <si>
    <t>XV</t>
  </si>
  <si>
    <t>ГАДНЫ БАЙГУУЛЛАГЫН ДҮН /X+XI/</t>
  </si>
  <si>
    <t>НИЙТ АЖЛЫН ЦЭВЭР ДҮН /IX+XII/</t>
  </si>
  <si>
    <t>НИЙТ АЖЛЫН ДҮН /XIII+XIV/</t>
  </si>
  <si>
    <t>Хэмжих нэгж</t>
  </si>
  <si>
    <t>Нэгжийн өртөг</t>
  </si>
  <si>
    <t>Тайлант сарын гүйцэтгэл</t>
  </si>
  <si>
    <t>Оны эхнээс гарсан гүйцэтгэл</t>
  </si>
  <si>
    <t>Д/Д</t>
  </si>
  <si>
    <t>Бэлтгэл ажлын дүн</t>
  </si>
  <si>
    <t>Зураглалын ажлын дүн</t>
  </si>
  <si>
    <t xml:space="preserve">Уулын ажлын дүн </t>
  </si>
  <si>
    <t xml:space="preserve">Сорьцлолтын дүн </t>
  </si>
  <si>
    <t>Геофизикийн дүн</t>
  </si>
  <si>
    <t>Тээврийн дүн</t>
  </si>
  <si>
    <t>Лабораторийн ажлын дүн</t>
  </si>
  <si>
    <t>Бусад ажлын дүн</t>
  </si>
  <si>
    <t>%</t>
  </si>
  <si>
    <t>Гео-Орон ХХКомпанийн захирал</t>
  </si>
  <si>
    <t>/Я.Уламсайн/</t>
  </si>
  <si>
    <t>Гео-Орон ХХКомпанийн эдийн засагч, нягтлан бодогч</t>
  </si>
  <si>
    <t>/Х.Ганхуяг/</t>
  </si>
  <si>
    <t>хүн/ө</t>
  </si>
  <si>
    <t>сар</t>
  </si>
  <si>
    <t>сорьц</t>
  </si>
  <si>
    <t>Оффис түрээс</t>
  </si>
  <si>
    <t>км</t>
  </si>
  <si>
    <t>Үндэсний геологийн албаны ГСХ-ийн дарга</t>
  </si>
  <si>
    <t>Үндэсний геологийн албаны ГСХ-ийн мэргэжилтэн</t>
  </si>
  <si>
    <t>Петрографи хураангуй</t>
  </si>
  <si>
    <t>Шлиф бэлтгэл</t>
  </si>
  <si>
    <t>т.км</t>
  </si>
  <si>
    <t>Цэглэн, силикат</t>
  </si>
  <si>
    <t>Эрдсийн бүрэн шинжилгээ</t>
  </si>
  <si>
    <t xml:space="preserve">"Аж үйлдвэр, эрдэс баялгийн сайдын 2025 </t>
  </si>
  <si>
    <t>оны 04 дүгээр сарын 23-ны өдрийн</t>
  </si>
  <si>
    <t>А/84 дүгээр тушаалын хавсралт</t>
  </si>
  <si>
    <t>ЭРДЭНЭЦАГААН-50 ТӨСЛИЙН АЖЛЫН ГҮЙЦЭТГЭЛ</t>
  </si>
  <si>
    <t xml:space="preserve">УЛСЫН ТӨСВИЙН ХӨРӨНГӨӨР ГҮЙЦЭТГЭЖ БАЙГАА ГЕОЛОГИЙН СУДАЛГААНЫ </t>
  </si>
  <si>
    <t>Тухайн жилийн ажлын гүйцэтгэл</t>
  </si>
  <si>
    <t>Эрдэнэцагаан-50 Төслийн ахлагч</t>
  </si>
  <si>
    <t>/Х.Дөлсийлэн/</t>
  </si>
  <si>
    <t>/Н.Мөнхбилэг/</t>
  </si>
  <si>
    <t>Төсөл, төсөв зохиох</t>
  </si>
  <si>
    <t>х.ө</t>
  </si>
  <si>
    <t>Хээрийн ажлын бэлтгэл</t>
  </si>
  <si>
    <t>Сансрын зургийн тайлал, боловсруулалт</t>
  </si>
  <si>
    <t>км2</t>
  </si>
  <si>
    <t>Танилцах маршрут</t>
  </si>
  <si>
    <t>Геологийн зураглал</t>
  </si>
  <si>
    <t>Холбон, шалгах маршрут</t>
  </si>
  <si>
    <t>Эрлийн маршрут</t>
  </si>
  <si>
    <t>Шлихийн сорьцлолт авах, угаах</t>
  </si>
  <si>
    <t>Литогеохими, анхдагч</t>
  </si>
  <si>
    <t>Литогеохими, хоёрдогч</t>
  </si>
  <si>
    <t>Литогеохими, урсгал</t>
  </si>
  <si>
    <t>Шурф малталт</t>
  </si>
  <si>
    <t>т.м</t>
  </si>
  <si>
    <t>Анги зох.байгуулах</t>
  </si>
  <si>
    <t>Анги татан буулгах</t>
  </si>
  <si>
    <t>Албан томилолт</t>
  </si>
  <si>
    <t xml:space="preserve">Үйлдвэрлэлийн тээвэр: </t>
  </si>
  <si>
    <t xml:space="preserve">Хүн тээвэр: </t>
  </si>
  <si>
    <t>Ачаа тээвэр</t>
  </si>
  <si>
    <t>Соронзон зураглал</t>
  </si>
  <si>
    <t>Гамма-спектрометр</t>
  </si>
  <si>
    <t>Эрдсийн хураангуй шинжилгээ</t>
  </si>
  <si>
    <t>Аншлиф бэлтгэл</t>
  </si>
  <si>
    <t>Минераграфи бүрэн</t>
  </si>
  <si>
    <t>IСР</t>
  </si>
  <si>
    <t>0.2кг хүртэл буталгаа /урсгал/</t>
  </si>
  <si>
    <t>0.5кг хүртэл буталгаа /анхдагч/</t>
  </si>
  <si>
    <t>2кг хүртэл буталгаа /цэглэн/</t>
  </si>
  <si>
    <t>Сансарын зураг авах</t>
  </si>
  <si>
    <t>лист</t>
  </si>
  <si>
    <t>Топо зураг авах</t>
  </si>
  <si>
    <t>ГМТ-оос материал авах</t>
  </si>
  <si>
    <t>Ажлын зураг бэлтгэх, хэвлэх</t>
  </si>
  <si>
    <t>/C.Батмөнх/</t>
  </si>
  <si>
    <t>Геологийн зүсэлт</t>
  </si>
  <si>
    <t>Суваг малталт</t>
  </si>
  <si>
    <t>м3</t>
  </si>
  <si>
    <t>Уулын ажлын булалт</t>
  </si>
  <si>
    <t>Ховилон</t>
  </si>
  <si>
    <t>Протолочек</t>
  </si>
  <si>
    <t>Усны дээж</t>
  </si>
  <si>
    <t>Үнэмлэхүй нас</t>
  </si>
  <si>
    <t>Албадмал туйлшралын дундаж градент</t>
  </si>
  <si>
    <t xml:space="preserve">Поле-Диполе зүсэлтийн гүн 100-200м  </t>
  </si>
  <si>
    <t xml:space="preserve">Поле-Диполе зүсэлтийн гүн 550-750м  </t>
  </si>
  <si>
    <t xml:space="preserve">Чулуулгийн физик шинж </t>
  </si>
  <si>
    <t>дээж</t>
  </si>
  <si>
    <t>Протолочекийн саарал шлих гаргах</t>
  </si>
  <si>
    <t>Гадаад хяналт IСР</t>
  </si>
  <si>
    <t>Cu, Pb, Zn, Ag…</t>
  </si>
  <si>
    <t>Mo, W, Sn</t>
  </si>
  <si>
    <t>Fe, бусад</t>
  </si>
  <si>
    <t>Алт Пробер ААS</t>
  </si>
  <si>
    <t>Силикат</t>
  </si>
  <si>
    <t>Нүүрс (Wr+Wa, A, V, Q, Sнийт)</t>
  </si>
  <si>
    <t>Хайлуур жонш бусад</t>
  </si>
  <si>
    <t>ХБАМ-элс, хайрга</t>
  </si>
  <si>
    <t>ХБАМ-өнгөлгөөний чулуу</t>
  </si>
  <si>
    <t>ХБАМ-бусад</t>
  </si>
  <si>
    <t>Усны бүрэн</t>
  </si>
  <si>
    <t>Үнэмлэхүй насны шинжилгээ</t>
  </si>
  <si>
    <t>Палеонтологийн шинжилгээ</t>
  </si>
  <si>
    <t>5кг их буталгаа /ховил, ХБАМ/</t>
  </si>
  <si>
    <t>Төсвийн дүн: 1'537'229'683 /төгрөгөөр/</t>
  </si>
  <si>
    <t>/П.Энх-Амгалан/</t>
  </si>
  <si>
    <t>2026 оны 04 дугаар сарын 01-нээс 04 дугаар сарын 30-ний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</si>
</sst>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_(* #,##0_);_(* \(#,##0\);_(* &quot;-&quot;??_);_(@_)"/>
    <numFmt numFmtId="167" formatCode="#,##0.0"/>
  </numFmts>
  <fonts count="13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5" fillId="0" borderId="0"/>
    <xf numFmtId="164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7" fillId="0" borderId="0" xfId="0" applyFont="1"/>
    <xf numFmtId="0" fontId="0" fillId="0" borderId="0" xfId="0" applyFont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0" fontId="0" fillId="0" borderId="0" xfId="0" applyFont="1" applyBorder="1"/>
    <xf numFmtId="3" fontId="8" fillId="3" borderId="1" xfId="0" applyNumberFormat="1" applyFont="1" applyFill="1" applyBorder="1" applyAlignment="1">
      <alignment horizontal="right" vertical="center"/>
    </xf>
    <xf numFmtId="0" fontId="7" fillId="0" borderId="0" xfId="0" applyFont="1" applyAlignment="1"/>
    <xf numFmtId="0" fontId="0" fillId="0" borderId="0" xfId="0" applyFont="1" applyAlignment="1"/>
    <xf numFmtId="3" fontId="9" fillId="2" borderId="0" xfId="0" applyNumberFormat="1" applyFont="1" applyFill="1" applyBorder="1" applyAlignment="1">
      <alignment vertical="center"/>
    </xf>
    <xf numFmtId="1" fontId="11" fillId="0" borderId="0" xfId="7" applyNumberFormat="1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right" vertical="center"/>
    </xf>
    <xf numFmtId="3" fontId="11" fillId="3" borderId="1" xfId="7" applyNumberFormat="1" applyFont="1" applyFill="1" applyBorder="1" applyAlignment="1">
      <alignment horizontal="right" vertical="center"/>
    </xf>
    <xf numFmtId="3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0" fontId="9" fillId="4" borderId="8" xfId="0" applyFont="1" applyFill="1" applyBorder="1" applyAlignment="1">
      <alignment horizontal="center" vertical="center"/>
    </xf>
    <xf numFmtId="166" fontId="0" fillId="0" borderId="0" xfId="0" applyNumberFormat="1" applyFont="1"/>
    <xf numFmtId="1" fontId="7" fillId="0" borderId="0" xfId="0" applyNumberFormat="1" applyFont="1"/>
    <xf numFmtId="1" fontId="7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8" fillId="3" borderId="1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horizontal="right" vertical="center"/>
    </xf>
    <xf numFmtId="1" fontId="0" fillId="0" borderId="0" xfId="0" applyNumberFormat="1" applyFont="1"/>
    <xf numFmtId="1" fontId="8" fillId="3" borderId="2" xfId="0" applyNumberFormat="1" applyFont="1" applyFill="1" applyBorder="1" applyAlignment="1">
      <alignment horizontal="center" vertical="center"/>
    </xf>
    <xf numFmtId="2" fontId="0" fillId="0" borderId="0" xfId="0" applyNumberFormat="1" applyFont="1"/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3" fontId="11" fillId="3" borderId="1" xfId="8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0" fillId="0" borderId="1" xfId="0" applyFont="1" applyBorder="1"/>
    <xf numFmtId="167" fontId="11" fillId="3" borderId="1" xfId="0" applyNumberFormat="1" applyFont="1" applyFill="1" applyBorder="1" applyAlignment="1">
      <alignment horizontal="right" vertical="center"/>
    </xf>
    <xf numFmtId="167" fontId="9" fillId="4" borderId="1" xfId="0" applyNumberFormat="1" applyFont="1" applyFill="1" applyBorder="1" applyAlignment="1">
      <alignment horizontal="right" vertical="center"/>
    </xf>
    <xf numFmtId="167" fontId="9" fillId="4" borderId="2" xfId="0" applyNumberFormat="1" applyFont="1" applyFill="1" applyBorder="1" applyAlignment="1">
      <alignment horizontal="right" vertical="center"/>
    </xf>
    <xf numFmtId="167" fontId="9" fillId="4" borderId="8" xfId="0" applyNumberFormat="1" applyFont="1" applyFill="1" applyBorder="1" applyAlignment="1">
      <alignment horizontal="right" vertical="center"/>
    </xf>
    <xf numFmtId="167" fontId="9" fillId="4" borderId="9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right" vertical="center"/>
    </xf>
    <xf numFmtId="3" fontId="11" fillId="3" borderId="1" xfId="7" applyNumberFormat="1" applyFont="1" applyFill="1" applyBorder="1" applyAlignment="1">
      <alignment horizontal="right"/>
    </xf>
    <xf numFmtId="3" fontId="12" fillId="4" borderId="1" xfId="7" applyNumberFormat="1" applyFont="1" applyFill="1" applyBorder="1" applyAlignment="1">
      <alignment horizontal="right" vertical="center"/>
    </xf>
    <xf numFmtId="3" fontId="12" fillId="4" borderId="2" xfId="7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3" fontId="11" fillId="0" borderId="1" xfId="7" applyNumberFormat="1" applyFont="1" applyFill="1" applyBorder="1" applyAlignment="1">
      <alignment horizontal="right" vertical="center"/>
    </xf>
    <xf numFmtId="3" fontId="9" fillId="4" borderId="2" xfId="0" applyNumberFormat="1" applyFont="1" applyFill="1" applyBorder="1" applyAlignment="1">
      <alignment horizontal="right" vertical="center"/>
    </xf>
    <xf numFmtId="3" fontId="0" fillId="3" borderId="1" xfId="7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 vertical="center"/>
    </xf>
    <xf numFmtId="3" fontId="0" fillId="3" borderId="1" xfId="7" applyNumberFormat="1" applyFont="1" applyFill="1" applyBorder="1" applyAlignment="1">
      <alignment horizontal="right" vertical="center"/>
    </xf>
    <xf numFmtId="3" fontId="8" fillId="5" borderId="1" xfId="0" applyNumberFormat="1" applyFont="1" applyFill="1" applyBorder="1" applyAlignment="1">
      <alignment horizontal="right" vertical="center"/>
    </xf>
    <xf numFmtId="3" fontId="11" fillId="5" borderId="1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 vertical="center"/>
    </xf>
    <xf numFmtId="4" fontId="11" fillId="3" borderId="1" xfId="7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right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9">
    <cellStyle name="Comma" xfId="7" builtinId="3"/>
    <cellStyle name="Comma 2" xfId="1"/>
    <cellStyle name="Comma 2 2" xfId="5"/>
    <cellStyle name="Comma 2 3" xfId="8"/>
    <cellStyle name="Comma 3" xfId="4"/>
    <cellStyle name="Comma 4" xfId="6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2"/>
  <sheetViews>
    <sheetView tabSelected="1" zoomScaleNormal="100" workbookViewId="0">
      <selection activeCell="A58" sqref="A58:XFD87"/>
    </sheetView>
  </sheetViews>
  <sheetFormatPr defaultRowHeight="14.25"/>
  <cols>
    <col min="1" max="1" width="3.875" style="1" bestFit="1" customWidth="1"/>
    <col min="2" max="2" width="35.75" style="2" customWidth="1"/>
    <col min="3" max="3" width="6.875" style="2" customWidth="1"/>
    <col min="4" max="4" width="10.875" style="12" customWidth="1"/>
    <col min="5" max="5" width="8" style="12" customWidth="1"/>
    <col min="6" max="6" width="12.375" style="12" customWidth="1"/>
    <col min="7" max="7" width="8.5" style="2" customWidth="1"/>
    <col min="8" max="8" width="12.375" style="40" customWidth="1"/>
    <col min="9" max="9" width="8.25" style="2" customWidth="1"/>
    <col min="10" max="10" width="12.125" style="40" customWidth="1"/>
    <col min="11" max="11" width="14" style="2" customWidth="1"/>
    <col min="12" max="16384" width="9" style="2"/>
  </cols>
  <sheetData>
    <row r="1" spans="1:10">
      <c r="A1" s="84" t="s">
        <v>58</v>
      </c>
      <c r="B1" s="84"/>
      <c r="C1" s="84"/>
      <c r="D1" s="84"/>
      <c r="E1" s="84"/>
      <c r="F1" s="84"/>
      <c r="G1" s="84"/>
      <c r="H1" s="84"/>
      <c r="I1" s="84"/>
      <c r="J1" s="84"/>
    </row>
    <row r="2" spans="1:10">
      <c r="A2" s="84" t="s">
        <v>59</v>
      </c>
      <c r="B2" s="84"/>
      <c r="C2" s="84"/>
      <c r="D2" s="84"/>
      <c r="E2" s="84"/>
      <c r="F2" s="84"/>
      <c r="G2" s="84"/>
      <c r="H2" s="84"/>
      <c r="I2" s="84"/>
      <c r="J2" s="84"/>
    </row>
    <row r="3" spans="1:10">
      <c r="A3" s="84" t="s">
        <v>60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6" customHeight="1"/>
    <row r="5" spans="1:10" ht="15">
      <c r="A5" s="94" t="s">
        <v>62</v>
      </c>
      <c r="B5" s="94"/>
      <c r="C5" s="94"/>
      <c r="D5" s="94"/>
      <c r="E5" s="94"/>
      <c r="F5" s="94"/>
      <c r="G5" s="94"/>
      <c r="H5" s="94"/>
      <c r="I5" s="94"/>
      <c r="J5" s="94"/>
    </row>
    <row r="6" spans="1:10" ht="2.25" customHeight="1">
      <c r="B6" s="3"/>
      <c r="C6" s="3"/>
      <c r="D6" s="11"/>
      <c r="E6" s="11"/>
      <c r="F6" s="11"/>
      <c r="G6" s="3"/>
      <c r="H6" s="35"/>
    </row>
    <row r="7" spans="1:10" ht="15">
      <c r="B7" s="94" t="s">
        <v>61</v>
      </c>
      <c r="C7" s="94"/>
      <c r="D7" s="94"/>
      <c r="E7" s="94"/>
      <c r="F7" s="94"/>
      <c r="G7" s="94"/>
      <c r="H7" s="94"/>
      <c r="I7" s="94"/>
      <c r="J7" s="94"/>
    </row>
    <row r="8" spans="1:10" ht="8.25" customHeight="1">
      <c r="B8" s="45"/>
      <c r="C8" s="45"/>
      <c r="D8" s="11"/>
      <c r="E8" s="11"/>
      <c r="F8" s="11"/>
      <c r="G8" s="45"/>
      <c r="H8" s="36"/>
    </row>
    <row r="9" spans="1:10">
      <c r="A9" s="84" t="s">
        <v>134</v>
      </c>
      <c r="B9" s="84"/>
      <c r="C9" s="84"/>
      <c r="D9" s="84"/>
      <c r="E9" s="84"/>
      <c r="F9" s="84"/>
      <c r="G9" s="84"/>
      <c r="H9" s="84"/>
      <c r="I9" s="84"/>
      <c r="J9" s="84"/>
    </row>
    <row r="10" spans="1:10" ht="9.75" customHeight="1">
      <c r="A10" s="44"/>
      <c r="B10" s="44"/>
      <c r="C10" s="44"/>
      <c r="G10" s="44"/>
      <c r="H10" s="37"/>
      <c r="I10" s="44"/>
      <c r="J10" s="37"/>
    </row>
    <row r="11" spans="1:10" ht="15" thickBot="1">
      <c r="A11" s="84" t="s">
        <v>132</v>
      </c>
      <c r="B11" s="84"/>
      <c r="C11" s="84"/>
      <c r="D11" s="84"/>
      <c r="E11" s="84"/>
      <c r="F11" s="84"/>
      <c r="G11" s="84"/>
      <c r="H11" s="84"/>
      <c r="I11" s="84"/>
      <c r="J11" s="84"/>
    </row>
    <row r="12" spans="1:10" ht="42" customHeight="1">
      <c r="A12" s="85" t="s">
        <v>32</v>
      </c>
      <c r="B12" s="87" t="s">
        <v>5</v>
      </c>
      <c r="C12" s="89" t="s">
        <v>28</v>
      </c>
      <c r="D12" s="91" t="s">
        <v>29</v>
      </c>
      <c r="E12" s="89" t="s">
        <v>63</v>
      </c>
      <c r="F12" s="89"/>
      <c r="G12" s="89" t="s">
        <v>30</v>
      </c>
      <c r="H12" s="89"/>
      <c r="I12" s="89" t="s">
        <v>31</v>
      </c>
      <c r="J12" s="93"/>
    </row>
    <row r="13" spans="1:10">
      <c r="A13" s="86"/>
      <c r="B13" s="88"/>
      <c r="C13" s="90"/>
      <c r="D13" s="92"/>
      <c r="E13" s="48" t="s">
        <v>6</v>
      </c>
      <c r="F13" s="48" t="s">
        <v>0</v>
      </c>
      <c r="G13" s="48" t="s">
        <v>6</v>
      </c>
      <c r="H13" s="38" t="s">
        <v>0</v>
      </c>
      <c r="I13" s="48" t="s">
        <v>6</v>
      </c>
      <c r="J13" s="41" t="s">
        <v>0</v>
      </c>
    </row>
    <row r="14" spans="1:10">
      <c r="A14" s="47">
        <v>0</v>
      </c>
      <c r="B14" s="48">
        <v>1</v>
      </c>
      <c r="C14" s="49">
        <v>2</v>
      </c>
      <c r="D14" s="50">
        <v>3</v>
      </c>
      <c r="E14" s="50">
        <v>4</v>
      </c>
      <c r="F14" s="50">
        <v>5</v>
      </c>
      <c r="G14" s="48">
        <v>6</v>
      </c>
      <c r="H14" s="38">
        <v>7</v>
      </c>
      <c r="I14" s="48">
        <v>8</v>
      </c>
      <c r="J14" s="41">
        <v>9</v>
      </c>
    </row>
    <row r="15" spans="1:10">
      <c r="A15" s="47"/>
      <c r="B15" s="16" t="s">
        <v>67</v>
      </c>
      <c r="C15" s="19" t="s">
        <v>68</v>
      </c>
      <c r="D15" s="65">
        <v>60000</v>
      </c>
      <c r="E15" s="21">
        <v>30</v>
      </c>
      <c r="F15" s="66">
        <f>D15*E15</f>
        <v>1800000</v>
      </c>
      <c r="G15" s="10"/>
      <c r="H15" s="10">
        <f>D15*G15</f>
        <v>0</v>
      </c>
      <c r="I15" s="10">
        <v>30</v>
      </c>
      <c r="J15" s="67">
        <f>I15*D15</f>
        <v>1800000</v>
      </c>
    </row>
    <row r="16" spans="1:10">
      <c r="A16" s="47"/>
      <c r="B16" s="16" t="s">
        <v>69</v>
      </c>
      <c r="C16" s="19" t="s">
        <v>41</v>
      </c>
      <c r="D16" s="65">
        <v>50000</v>
      </c>
      <c r="E16" s="68">
        <v>50</v>
      </c>
      <c r="F16" s="66">
        <f t="shared" ref="F16:F30" si="0">D16*E16</f>
        <v>2500000</v>
      </c>
      <c r="G16" s="68"/>
      <c r="H16" s="10">
        <f t="shared" ref="H16" si="1">D16*G16</f>
        <v>0</v>
      </c>
      <c r="I16" s="68">
        <v>50</v>
      </c>
      <c r="J16" s="67">
        <f>I16*D16</f>
        <v>2500000</v>
      </c>
    </row>
    <row r="17" spans="1:12" hidden="1">
      <c r="A17" s="47"/>
      <c r="B17" s="18" t="s">
        <v>70</v>
      </c>
      <c r="C17" s="19" t="s">
        <v>71</v>
      </c>
      <c r="D17" s="65">
        <v>1500</v>
      </c>
      <c r="E17" s="65"/>
      <c r="F17" s="66">
        <f>D17*E17</f>
        <v>0</v>
      </c>
      <c r="G17" s="10"/>
      <c r="H17" s="10">
        <f>D17*G17</f>
        <v>0</v>
      </c>
      <c r="I17" s="10"/>
      <c r="J17" s="67">
        <f>I17*D17</f>
        <v>0</v>
      </c>
    </row>
    <row r="18" spans="1:12">
      <c r="A18" s="47"/>
      <c r="B18" s="18" t="s">
        <v>101</v>
      </c>
      <c r="C18" s="19" t="s">
        <v>41</v>
      </c>
      <c r="D18" s="60">
        <v>77205.2</v>
      </c>
      <c r="E18" s="65">
        <v>40</v>
      </c>
      <c r="F18" s="66">
        <f t="shared" si="0"/>
        <v>3088208</v>
      </c>
      <c r="G18" s="65"/>
      <c r="H18" s="10">
        <f>D18*G18</f>
        <v>0</v>
      </c>
      <c r="I18" s="10">
        <v>40</v>
      </c>
      <c r="J18" s="67">
        <f>I18*D18</f>
        <v>3088208</v>
      </c>
    </row>
    <row r="19" spans="1:12" ht="15">
      <c r="A19" s="24" t="s">
        <v>8</v>
      </c>
      <c r="B19" s="25" t="s">
        <v>33</v>
      </c>
      <c r="C19" s="26"/>
      <c r="D19" s="61"/>
      <c r="E19" s="27"/>
      <c r="F19" s="69">
        <f>SUM(F15:F18)</f>
        <v>7388208</v>
      </c>
      <c r="G19" s="27"/>
      <c r="H19" s="69">
        <f>SUM(H15:H18)</f>
        <v>0</v>
      </c>
      <c r="I19" s="27"/>
      <c r="J19" s="70">
        <f>SUM(J15:J18)</f>
        <v>7388208</v>
      </c>
      <c r="K19" s="34"/>
    </row>
    <row r="20" spans="1:12" hidden="1">
      <c r="A20" s="47"/>
      <c r="B20" s="17" t="s">
        <v>72</v>
      </c>
      <c r="C20" s="19" t="s">
        <v>55</v>
      </c>
      <c r="D20" s="65">
        <v>50000</v>
      </c>
      <c r="E20" s="21">
        <v>10</v>
      </c>
      <c r="F20" s="66">
        <f t="shared" si="0"/>
        <v>500000</v>
      </c>
      <c r="G20" s="21"/>
      <c r="H20" s="10">
        <f t="shared" ref="H20:H28" si="2">D20*G20</f>
        <v>0</v>
      </c>
      <c r="I20" s="21"/>
      <c r="J20" s="67">
        <f>D20*I20</f>
        <v>0</v>
      </c>
      <c r="K20" s="14"/>
      <c r="L20" s="9"/>
    </row>
    <row r="21" spans="1:12" hidden="1">
      <c r="A21" s="47"/>
      <c r="B21" s="16" t="s">
        <v>73</v>
      </c>
      <c r="C21" s="19" t="s">
        <v>71</v>
      </c>
      <c r="D21" s="65">
        <v>50000</v>
      </c>
      <c r="E21" s="82">
        <v>1447.95</v>
      </c>
      <c r="F21" s="66">
        <f>D21*E21</f>
        <v>72397500</v>
      </c>
      <c r="G21" s="21"/>
      <c r="H21" s="10">
        <f t="shared" si="2"/>
        <v>0</v>
      </c>
      <c r="I21" s="21"/>
      <c r="J21" s="67">
        <f>D21*I21</f>
        <v>0</v>
      </c>
      <c r="K21" s="14"/>
      <c r="L21" s="9"/>
    </row>
    <row r="22" spans="1:12" hidden="1">
      <c r="A22" s="47"/>
      <c r="B22" s="18" t="s">
        <v>74</v>
      </c>
      <c r="C22" s="19" t="s">
        <v>55</v>
      </c>
      <c r="D22" s="65">
        <v>50000</v>
      </c>
      <c r="E22" s="21">
        <v>40</v>
      </c>
      <c r="F22" s="66">
        <f t="shared" si="0"/>
        <v>2000000</v>
      </c>
      <c r="G22" s="21"/>
      <c r="H22" s="10">
        <f t="shared" si="2"/>
        <v>0</v>
      </c>
      <c r="I22" s="21"/>
      <c r="J22" s="67">
        <f t="shared" ref="J22:J28" si="3">I22*D22</f>
        <v>0</v>
      </c>
      <c r="K22" s="14"/>
      <c r="L22" s="9"/>
    </row>
    <row r="23" spans="1:12" hidden="1">
      <c r="A23" s="47"/>
      <c r="B23" s="16" t="s">
        <v>103</v>
      </c>
      <c r="C23" s="51" t="s">
        <v>55</v>
      </c>
      <c r="D23" s="71">
        <v>200000</v>
      </c>
      <c r="E23" s="21">
        <v>10</v>
      </c>
      <c r="F23" s="66">
        <f t="shared" si="0"/>
        <v>2000000</v>
      </c>
      <c r="G23" s="21"/>
      <c r="H23" s="10">
        <f t="shared" si="2"/>
        <v>0</v>
      </c>
      <c r="I23" s="21"/>
      <c r="J23" s="67">
        <f t="shared" si="3"/>
        <v>0</v>
      </c>
      <c r="K23" s="14"/>
      <c r="L23" s="9"/>
    </row>
    <row r="24" spans="1:12" hidden="1">
      <c r="A24" s="47"/>
      <c r="B24" s="16" t="s">
        <v>75</v>
      </c>
      <c r="C24" s="19" t="s">
        <v>55</v>
      </c>
      <c r="D24" s="65">
        <v>40000</v>
      </c>
      <c r="E24" s="21">
        <v>100</v>
      </c>
      <c r="F24" s="66">
        <f t="shared" si="0"/>
        <v>4000000</v>
      </c>
      <c r="G24" s="21"/>
      <c r="H24" s="10">
        <f t="shared" si="2"/>
        <v>0</v>
      </c>
      <c r="I24" s="21"/>
      <c r="J24" s="67">
        <f t="shared" si="3"/>
        <v>0</v>
      </c>
      <c r="K24" s="14"/>
      <c r="L24" s="9"/>
    </row>
    <row r="25" spans="1:12" hidden="1">
      <c r="A25" s="47"/>
      <c r="B25" s="16" t="s">
        <v>76</v>
      </c>
      <c r="C25" s="19" t="s">
        <v>48</v>
      </c>
      <c r="D25" s="65">
        <v>30000</v>
      </c>
      <c r="E25" s="21">
        <v>121</v>
      </c>
      <c r="F25" s="66">
        <f t="shared" si="0"/>
        <v>3630000</v>
      </c>
      <c r="G25" s="21"/>
      <c r="H25" s="10">
        <f t="shared" si="2"/>
        <v>0</v>
      </c>
      <c r="I25" s="21"/>
      <c r="J25" s="67">
        <f t="shared" si="3"/>
        <v>0</v>
      </c>
      <c r="K25" s="14"/>
      <c r="L25" s="9"/>
    </row>
    <row r="26" spans="1:12" hidden="1">
      <c r="A26" s="47"/>
      <c r="B26" s="5" t="s">
        <v>77</v>
      </c>
      <c r="C26" s="19" t="s">
        <v>48</v>
      </c>
      <c r="D26" s="65">
        <v>15000</v>
      </c>
      <c r="E26" s="21">
        <v>965</v>
      </c>
      <c r="F26" s="66">
        <f t="shared" si="0"/>
        <v>14475000</v>
      </c>
      <c r="G26" s="21"/>
      <c r="H26" s="10">
        <f t="shared" si="2"/>
        <v>0</v>
      </c>
      <c r="I26" s="21"/>
      <c r="J26" s="67">
        <f t="shared" si="3"/>
        <v>0</v>
      </c>
      <c r="K26" s="14"/>
      <c r="L26" s="9"/>
    </row>
    <row r="27" spans="1:12" hidden="1">
      <c r="A27" s="47"/>
      <c r="B27" s="5" t="s">
        <v>78</v>
      </c>
      <c r="C27" s="19" t="s">
        <v>48</v>
      </c>
      <c r="D27" s="65">
        <v>10000</v>
      </c>
      <c r="E27" s="21">
        <v>500</v>
      </c>
      <c r="F27" s="66">
        <f t="shared" si="0"/>
        <v>5000000</v>
      </c>
      <c r="G27" s="21"/>
      <c r="H27" s="10">
        <f t="shared" si="2"/>
        <v>0</v>
      </c>
      <c r="I27" s="21"/>
      <c r="J27" s="67">
        <f t="shared" si="3"/>
        <v>0</v>
      </c>
      <c r="K27" s="14"/>
      <c r="L27" s="9"/>
    </row>
    <row r="28" spans="1:12" hidden="1">
      <c r="A28" s="47"/>
      <c r="B28" s="5" t="s">
        <v>79</v>
      </c>
      <c r="C28" s="19" t="s">
        <v>48</v>
      </c>
      <c r="D28" s="65">
        <v>10000</v>
      </c>
      <c r="E28" s="21"/>
      <c r="F28" s="66">
        <f t="shared" si="0"/>
        <v>0</v>
      </c>
      <c r="G28" s="21"/>
      <c r="H28" s="10">
        <f t="shared" si="2"/>
        <v>0</v>
      </c>
      <c r="I28" s="21"/>
      <c r="J28" s="67">
        <f t="shared" si="3"/>
        <v>0</v>
      </c>
      <c r="K28" s="14"/>
      <c r="L28" s="9"/>
    </row>
    <row r="29" spans="1:12" ht="15" hidden="1">
      <c r="A29" s="24" t="s">
        <v>9</v>
      </c>
      <c r="B29" s="25" t="s">
        <v>34</v>
      </c>
      <c r="C29" s="26"/>
      <c r="D29" s="27"/>
      <c r="E29" s="27"/>
      <c r="F29" s="69">
        <f>SUM(F20:F28)</f>
        <v>104002500</v>
      </c>
      <c r="G29" s="27"/>
      <c r="H29" s="69">
        <f>SUM(H20:H28)</f>
        <v>0</v>
      </c>
      <c r="I29" s="27"/>
      <c r="J29" s="70">
        <f>SUM(J20:J28)</f>
        <v>0</v>
      </c>
      <c r="K29" s="34"/>
    </row>
    <row r="30" spans="1:12" ht="15" hidden="1">
      <c r="A30" s="15"/>
      <c r="B30" s="16" t="s">
        <v>104</v>
      </c>
      <c r="C30" s="51" t="s">
        <v>105</v>
      </c>
      <c r="D30" s="72">
        <v>72000</v>
      </c>
      <c r="E30" s="71">
        <v>500</v>
      </c>
      <c r="F30" s="66">
        <f t="shared" si="0"/>
        <v>36000000</v>
      </c>
      <c r="G30" s="10"/>
      <c r="H30" s="10">
        <f>D30*G30</f>
        <v>0</v>
      </c>
      <c r="I30" s="10"/>
      <c r="J30" s="67">
        <f>I30*D30</f>
        <v>0</v>
      </c>
    </row>
    <row r="31" spans="1:12" ht="15" hidden="1">
      <c r="A31" s="15"/>
      <c r="B31" s="5" t="s">
        <v>80</v>
      </c>
      <c r="C31" s="19" t="s">
        <v>81</v>
      </c>
      <c r="D31" s="65">
        <v>62500</v>
      </c>
      <c r="E31" s="21">
        <v>60</v>
      </c>
      <c r="F31" s="66">
        <f t="shared" ref="F31:F32" si="4">D31*E31</f>
        <v>3750000</v>
      </c>
      <c r="G31" s="10"/>
      <c r="H31" s="10">
        <f t="shared" ref="H31:H32" si="5">D31*G31</f>
        <v>0</v>
      </c>
      <c r="I31" s="10"/>
      <c r="J31" s="67">
        <f t="shared" ref="J31:J32" si="6">I31*D31</f>
        <v>0</v>
      </c>
    </row>
    <row r="32" spans="1:12" ht="15" hidden="1">
      <c r="A32" s="15"/>
      <c r="B32" s="5" t="s">
        <v>106</v>
      </c>
      <c r="C32" s="51" t="s">
        <v>105</v>
      </c>
      <c r="D32" s="72">
        <v>20000</v>
      </c>
      <c r="E32" s="71">
        <v>580</v>
      </c>
      <c r="F32" s="66">
        <f t="shared" si="4"/>
        <v>11600000</v>
      </c>
      <c r="G32" s="10"/>
      <c r="H32" s="10">
        <f t="shared" si="5"/>
        <v>0</v>
      </c>
      <c r="I32" s="10"/>
      <c r="J32" s="67">
        <f t="shared" si="6"/>
        <v>0</v>
      </c>
    </row>
    <row r="33" spans="1:11" ht="15" hidden="1">
      <c r="A33" s="24" t="s">
        <v>10</v>
      </c>
      <c r="B33" s="25" t="s">
        <v>35</v>
      </c>
      <c r="C33" s="26"/>
      <c r="D33" s="27"/>
      <c r="E33" s="27"/>
      <c r="F33" s="69">
        <f>SUM(F30:F32)</f>
        <v>51350000</v>
      </c>
      <c r="G33" s="27"/>
      <c r="H33" s="69">
        <f>SUM(H30)</f>
        <v>0</v>
      </c>
      <c r="I33" s="27"/>
      <c r="J33" s="70">
        <f>SUM(J30)</f>
        <v>0</v>
      </c>
    </row>
    <row r="34" spans="1:11" hidden="1">
      <c r="A34" s="47"/>
      <c r="B34" s="5" t="s">
        <v>56</v>
      </c>
      <c r="C34" s="19" t="s">
        <v>48</v>
      </c>
      <c r="D34" s="65">
        <v>9000</v>
      </c>
      <c r="E34" s="21">
        <v>220</v>
      </c>
      <c r="F34" s="66">
        <f>D34*E34</f>
        <v>1980000</v>
      </c>
      <c r="G34" s="10"/>
      <c r="H34" s="10">
        <f>D34*G34</f>
        <v>0</v>
      </c>
      <c r="I34" s="10"/>
      <c r="J34" s="67">
        <f>I34*D34</f>
        <v>0</v>
      </c>
    </row>
    <row r="35" spans="1:11" hidden="1">
      <c r="A35" s="47"/>
      <c r="B35" s="16" t="s">
        <v>107</v>
      </c>
      <c r="C35" s="51" t="s">
        <v>48</v>
      </c>
      <c r="D35" s="72">
        <v>23000</v>
      </c>
      <c r="E35" s="71">
        <v>58</v>
      </c>
      <c r="F35" s="66">
        <f t="shared" ref="F35:F38" si="7">D35*E35</f>
        <v>1334000</v>
      </c>
      <c r="G35" s="10"/>
      <c r="H35" s="10">
        <f t="shared" ref="H35:H38" si="8">D35*G35</f>
        <v>0</v>
      </c>
      <c r="I35" s="10"/>
      <c r="J35" s="67">
        <f t="shared" ref="J35:J38" si="9">I35*D35</f>
        <v>0</v>
      </c>
    </row>
    <row r="36" spans="1:11" hidden="1">
      <c r="A36" s="47"/>
      <c r="B36" s="16" t="s">
        <v>108</v>
      </c>
      <c r="C36" s="51" t="s">
        <v>48</v>
      </c>
      <c r="D36" s="72">
        <v>27000</v>
      </c>
      <c r="E36" s="71">
        <v>10</v>
      </c>
      <c r="F36" s="66">
        <f t="shared" si="7"/>
        <v>270000</v>
      </c>
      <c r="G36" s="10"/>
      <c r="H36" s="10">
        <f t="shared" si="8"/>
        <v>0</v>
      </c>
      <c r="I36" s="10"/>
      <c r="J36" s="67">
        <f t="shared" si="9"/>
        <v>0</v>
      </c>
    </row>
    <row r="37" spans="1:11" hidden="1">
      <c r="A37" s="47"/>
      <c r="B37" s="16" t="s">
        <v>109</v>
      </c>
      <c r="C37" s="51" t="s">
        <v>48</v>
      </c>
      <c r="D37" s="72">
        <v>20000</v>
      </c>
      <c r="E37" s="71">
        <v>20</v>
      </c>
      <c r="F37" s="66">
        <f t="shared" si="7"/>
        <v>400000</v>
      </c>
      <c r="G37" s="10"/>
      <c r="H37" s="10">
        <f t="shared" si="8"/>
        <v>0</v>
      </c>
      <c r="I37" s="10"/>
      <c r="J37" s="67">
        <f t="shared" si="9"/>
        <v>0</v>
      </c>
    </row>
    <row r="38" spans="1:11" hidden="1">
      <c r="A38" s="47"/>
      <c r="B38" s="16" t="s">
        <v>110</v>
      </c>
      <c r="C38" s="51" t="s">
        <v>48</v>
      </c>
      <c r="D38" s="71">
        <v>20000</v>
      </c>
      <c r="E38" s="71">
        <v>5</v>
      </c>
      <c r="F38" s="66">
        <f t="shared" si="7"/>
        <v>100000</v>
      </c>
      <c r="G38" s="10"/>
      <c r="H38" s="10">
        <f t="shared" si="8"/>
        <v>0</v>
      </c>
      <c r="I38" s="10"/>
      <c r="J38" s="67">
        <f t="shared" si="9"/>
        <v>0</v>
      </c>
    </row>
    <row r="39" spans="1:11" ht="15" hidden="1">
      <c r="A39" s="24" t="s">
        <v>11</v>
      </c>
      <c r="B39" s="25" t="s">
        <v>36</v>
      </c>
      <c r="C39" s="26"/>
      <c r="D39" s="27"/>
      <c r="E39" s="27"/>
      <c r="F39" s="69">
        <f>SUM(F34:F38)</f>
        <v>4084000</v>
      </c>
      <c r="G39" s="27"/>
      <c r="H39" s="69">
        <f>SUM(H34)</f>
        <v>0</v>
      </c>
      <c r="I39" s="27"/>
      <c r="J39" s="70">
        <f>SUM(J34)</f>
        <v>0</v>
      </c>
      <c r="K39" s="34"/>
    </row>
    <row r="40" spans="1:11" hidden="1">
      <c r="A40" s="47"/>
      <c r="B40" s="16" t="s">
        <v>88</v>
      </c>
      <c r="C40" s="48" t="s">
        <v>55</v>
      </c>
      <c r="D40" s="21">
        <v>35000</v>
      </c>
      <c r="E40" s="21">
        <v>300</v>
      </c>
      <c r="F40" s="66">
        <f t="shared" ref="F40:F45" si="10">D40*E40</f>
        <v>10500000</v>
      </c>
      <c r="G40" s="22"/>
      <c r="H40" s="10">
        <f>D40*G40</f>
        <v>0</v>
      </c>
      <c r="I40" s="22"/>
      <c r="J40" s="67">
        <f>I40*D40</f>
        <v>0</v>
      </c>
    </row>
    <row r="41" spans="1:11" hidden="1">
      <c r="A41" s="47"/>
      <c r="B41" s="16" t="s">
        <v>89</v>
      </c>
      <c r="C41" s="48" t="s">
        <v>55</v>
      </c>
      <c r="D41" s="21">
        <v>55000</v>
      </c>
      <c r="E41" s="21">
        <v>300</v>
      </c>
      <c r="F41" s="66">
        <f t="shared" si="10"/>
        <v>16500000</v>
      </c>
      <c r="G41" s="22"/>
      <c r="H41" s="10">
        <f t="shared" ref="H41:H45" si="11">D41*G41</f>
        <v>0</v>
      </c>
      <c r="I41" s="22"/>
      <c r="J41" s="67">
        <f t="shared" ref="J41:J44" si="12">I41*D41</f>
        <v>0</v>
      </c>
    </row>
    <row r="42" spans="1:11" hidden="1">
      <c r="A42" s="47"/>
      <c r="B42" s="52" t="s">
        <v>111</v>
      </c>
      <c r="C42" s="53" t="s">
        <v>55</v>
      </c>
      <c r="D42" s="73">
        <v>450000</v>
      </c>
      <c r="E42" s="71">
        <v>30</v>
      </c>
      <c r="F42" s="66">
        <f t="shared" si="10"/>
        <v>13500000</v>
      </c>
      <c r="G42" s="22"/>
      <c r="H42" s="10">
        <f t="shared" si="11"/>
        <v>0</v>
      </c>
      <c r="I42" s="22"/>
      <c r="J42" s="67">
        <f t="shared" si="12"/>
        <v>0</v>
      </c>
    </row>
    <row r="43" spans="1:11" hidden="1">
      <c r="A43" s="47"/>
      <c r="B43" s="59" t="s">
        <v>112</v>
      </c>
      <c r="C43" s="53" t="s">
        <v>55</v>
      </c>
      <c r="D43" s="73">
        <v>1700000</v>
      </c>
      <c r="E43" s="71">
        <v>30</v>
      </c>
      <c r="F43" s="66">
        <f t="shared" si="10"/>
        <v>51000000</v>
      </c>
      <c r="G43" s="22"/>
      <c r="H43" s="10">
        <f t="shared" si="11"/>
        <v>0</v>
      </c>
      <c r="I43" s="22"/>
      <c r="J43" s="67">
        <f t="shared" si="12"/>
        <v>0</v>
      </c>
    </row>
    <row r="44" spans="1:11" hidden="1">
      <c r="A44" s="47"/>
      <c r="B44" s="59" t="s">
        <v>113</v>
      </c>
      <c r="C44" s="53" t="s">
        <v>55</v>
      </c>
      <c r="D44" s="73">
        <v>2200000</v>
      </c>
      <c r="E44" s="71">
        <v>20</v>
      </c>
      <c r="F44" s="66">
        <f t="shared" si="10"/>
        <v>44000000</v>
      </c>
      <c r="G44" s="22"/>
      <c r="H44" s="10">
        <f t="shared" si="11"/>
        <v>0</v>
      </c>
      <c r="I44" s="22"/>
      <c r="J44" s="67">
        <f t="shared" si="12"/>
        <v>0</v>
      </c>
    </row>
    <row r="45" spans="1:11" hidden="1">
      <c r="A45" s="47"/>
      <c r="B45" s="52" t="s">
        <v>114</v>
      </c>
      <c r="C45" s="53" t="s">
        <v>115</v>
      </c>
      <c r="D45" s="73">
        <v>9000</v>
      </c>
      <c r="E45" s="71">
        <v>240</v>
      </c>
      <c r="F45" s="66">
        <f t="shared" si="10"/>
        <v>2160000</v>
      </c>
      <c r="G45" s="22"/>
      <c r="H45" s="10">
        <f t="shared" si="11"/>
        <v>0</v>
      </c>
      <c r="I45" s="22"/>
      <c r="J45" s="67">
        <f>I45*D45</f>
        <v>0</v>
      </c>
    </row>
    <row r="46" spans="1:11" ht="15" hidden="1">
      <c r="A46" s="24" t="s">
        <v>13</v>
      </c>
      <c r="B46" s="25" t="s">
        <v>37</v>
      </c>
      <c r="C46" s="26"/>
      <c r="D46" s="27"/>
      <c r="E46" s="27"/>
      <c r="F46" s="27">
        <f>SUM(F40:F45)</f>
        <v>137660000</v>
      </c>
      <c r="G46" s="27"/>
      <c r="H46" s="27">
        <f>SUM(H40:H41)</f>
        <v>0</v>
      </c>
      <c r="I46" s="27"/>
      <c r="J46" s="74">
        <f>SUM(J40:J41)</f>
        <v>0</v>
      </c>
    </row>
    <row r="47" spans="1:11" ht="15" hidden="1">
      <c r="A47" s="24" t="s">
        <v>14</v>
      </c>
      <c r="B47" s="25" t="s">
        <v>12</v>
      </c>
      <c r="C47" s="26"/>
      <c r="D47" s="27"/>
      <c r="E47" s="27"/>
      <c r="F47" s="27">
        <f>F29+F33+F39+F46</f>
        <v>297096500</v>
      </c>
      <c r="G47" s="27"/>
      <c r="H47" s="27">
        <f>H29+H33+H39+H46</f>
        <v>0</v>
      </c>
      <c r="I47" s="27"/>
      <c r="J47" s="74">
        <f>J29+J33+J39+J46</f>
        <v>0</v>
      </c>
      <c r="K47" s="34"/>
    </row>
    <row r="48" spans="1:11" hidden="1">
      <c r="A48" s="47"/>
      <c r="B48" s="16" t="s">
        <v>82</v>
      </c>
      <c r="C48" s="23" t="s">
        <v>41</v>
      </c>
      <c r="D48" s="75">
        <v>200000</v>
      </c>
      <c r="E48" s="21">
        <v>60</v>
      </c>
      <c r="F48" s="66">
        <f t="shared" ref="F48:F55" si="13">D48*E48</f>
        <v>12000000</v>
      </c>
      <c r="G48" s="21"/>
      <c r="H48" s="10">
        <f>D48*G48</f>
        <v>0</v>
      </c>
      <c r="I48" s="21"/>
      <c r="J48" s="67">
        <f>I48*D48</f>
        <v>0</v>
      </c>
    </row>
    <row r="49" spans="1:11" hidden="1">
      <c r="A49" s="47"/>
      <c r="B49" s="5" t="s">
        <v>83</v>
      </c>
      <c r="C49" s="48" t="s">
        <v>41</v>
      </c>
      <c r="D49" s="75">
        <v>135000</v>
      </c>
      <c r="E49" s="21">
        <v>60</v>
      </c>
      <c r="F49" s="66">
        <f t="shared" si="13"/>
        <v>8100000</v>
      </c>
      <c r="G49" s="21"/>
      <c r="H49" s="10">
        <f t="shared" ref="H49:H51" si="14">D49*G49</f>
        <v>0</v>
      </c>
      <c r="I49" s="21"/>
      <c r="J49" s="67">
        <f>D49*I49</f>
        <v>0</v>
      </c>
    </row>
    <row r="50" spans="1:11">
      <c r="A50" s="47"/>
      <c r="B50" s="16" t="s">
        <v>3</v>
      </c>
      <c r="C50" s="48" t="s">
        <v>46</v>
      </c>
      <c r="D50" s="76">
        <v>70000</v>
      </c>
      <c r="E50" s="21">
        <v>1188</v>
      </c>
      <c r="F50" s="66">
        <f t="shared" si="13"/>
        <v>83160000</v>
      </c>
      <c r="G50" s="21">
        <v>198</v>
      </c>
      <c r="H50" s="10">
        <f t="shared" si="14"/>
        <v>13860000</v>
      </c>
      <c r="I50" s="21">
        <v>792</v>
      </c>
      <c r="J50" s="67">
        <f t="shared" ref="J50" si="15">D50*I50</f>
        <v>55440000</v>
      </c>
    </row>
    <row r="51" spans="1:11" hidden="1">
      <c r="A51" s="47"/>
      <c r="B51" s="18" t="s">
        <v>84</v>
      </c>
      <c r="C51" s="19" t="s">
        <v>46</v>
      </c>
      <c r="D51" s="21">
        <v>22000</v>
      </c>
      <c r="E51" s="21">
        <v>3780</v>
      </c>
      <c r="F51" s="66">
        <f t="shared" si="13"/>
        <v>83160000</v>
      </c>
      <c r="G51" s="21"/>
      <c r="H51" s="10">
        <f t="shared" si="14"/>
        <v>0</v>
      </c>
      <c r="I51" s="21"/>
      <c r="J51" s="67">
        <f>I51*D51</f>
        <v>0</v>
      </c>
    </row>
    <row r="52" spans="1:11" ht="15">
      <c r="A52" s="24" t="s">
        <v>15</v>
      </c>
      <c r="B52" s="25" t="s">
        <v>0</v>
      </c>
      <c r="C52" s="28"/>
      <c r="D52" s="27"/>
      <c r="E52" s="27"/>
      <c r="F52" s="69">
        <f>SUM(F48:F51)</f>
        <v>186420000</v>
      </c>
      <c r="G52" s="27"/>
      <c r="H52" s="69">
        <f>SUM(H48:H51)</f>
        <v>13860000</v>
      </c>
      <c r="I52" s="27"/>
      <c r="J52" s="70">
        <f>SUM(J48:J51)</f>
        <v>55440000</v>
      </c>
      <c r="K52" s="34"/>
    </row>
    <row r="53" spans="1:11" hidden="1">
      <c r="A53" s="47"/>
      <c r="B53" s="5" t="s">
        <v>85</v>
      </c>
      <c r="C53" s="48" t="s">
        <v>50</v>
      </c>
      <c r="D53" s="76">
        <v>1600</v>
      </c>
      <c r="E53" s="21">
        <v>27000</v>
      </c>
      <c r="F53" s="66">
        <f t="shared" si="13"/>
        <v>43200000</v>
      </c>
      <c r="G53" s="46"/>
      <c r="H53" s="10">
        <f>D53*G53</f>
        <v>0</v>
      </c>
      <c r="I53" s="46"/>
      <c r="J53" s="67">
        <f>I53*D53</f>
        <v>0</v>
      </c>
    </row>
    <row r="54" spans="1:11" hidden="1">
      <c r="A54" s="47"/>
      <c r="B54" s="5" t="s">
        <v>86</v>
      </c>
      <c r="C54" s="48" t="s">
        <v>50</v>
      </c>
      <c r="D54" s="76">
        <v>1600</v>
      </c>
      <c r="E54" s="21">
        <v>13340</v>
      </c>
      <c r="F54" s="66">
        <f t="shared" si="13"/>
        <v>21344000</v>
      </c>
      <c r="G54" s="46"/>
      <c r="H54" s="10">
        <f t="shared" ref="H54:H55" si="16">D54*G54</f>
        <v>0</v>
      </c>
      <c r="I54" s="46"/>
      <c r="J54" s="67">
        <f>I54*D54</f>
        <v>0</v>
      </c>
    </row>
    <row r="55" spans="1:11" hidden="1">
      <c r="A55" s="47"/>
      <c r="B55" s="16" t="s">
        <v>87</v>
      </c>
      <c r="C55" s="48" t="s">
        <v>50</v>
      </c>
      <c r="D55" s="76">
        <v>1100</v>
      </c>
      <c r="E55" s="21">
        <v>5500</v>
      </c>
      <c r="F55" s="66">
        <f t="shared" si="13"/>
        <v>6050000</v>
      </c>
      <c r="G55" s="46"/>
      <c r="H55" s="10">
        <f t="shared" si="16"/>
        <v>0</v>
      </c>
      <c r="I55" s="46"/>
      <c r="J55" s="67">
        <f>I55*D55</f>
        <v>0</v>
      </c>
    </row>
    <row r="56" spans="1:11" ht="15" hidden="1">
      <c r="A56" s="24" t="s">
        <v>16</v>
      </c>
      <c r="B56" s="25" t="s">
        <v>38</v>
      </c>
      <c r="C56" s="26"/>
      <c r="D56" s="27"/>
      <c r="E56" s="27"/>
      <c r="F56" s="69">
        <f>SUM(F53:F55)</f>
        <v>70594000</v>
      </c>
      <c r="G56" s="29"/>
      <c r="H56" s="69">
        <f>SUM(H53:H55)</f>
        <v>0</v>
      </c>
      <c r="I56" s="29"/>
      <c r="J56" s="70">
        <f>SUM(J53:J55)</f>
        <v>0</v>
      </c>
      <c r="K56" s="34"/>
    </row>
    <row r="57" spans="1:11" ht="15">
      <c r="A57" s="24" t="s">
        <v>17</v>
      </c>
      <c r="B57" s="25" t="s">
        <v>18</v>
      </c>
      <c r="C57" s="26"/>
      <c r="D57" s="27"/>
      <c r="E57" s="27"/>
      <c r="F57" s="27">
        <f>F19+F47+F56+F52</f>
        <v>561498708</v>
      </c>
      <c r="G57" s="27"/>
      <c r="H57" s="27">
        <f>H19+H47+H56+H52</f>
        <v>13860000</v>
      </c>
      <c r="I57" s="27"/>
      <c r="J57" s="74">
        <f>J19+J47+J56+J52</f>
        <v>62828208</v>
      </c>
      <c r="K57" s="34"/>
    </row>
    <row r="58" spans="1:11" ht="14.25" hidden="1" customHeight="1">
      <c r="A58" s="47"/>
      <c r="B58" s="5" t="s">
        <v>57</v>
      </c>
      <c r="C58" s="49" t="s">
        <v>48</v>
      </c>
      <c r="D58" s="10">
        <v>50000</v>
      </c>
      <c r="E58" s="77">
        <v>21</v>
      </c>
      <c r="F58" s="66">
        <f t="shared" ref="F58:F88" si="17">D58*E58</f>
        <v>1050000</v>
      </c>
      <c r="G58" s="22"/>
      <c r="H58" s="10">
        <f>D58*G58</f>
        <v>0</v>
      </c>
      <c r="I58" s="22"/>
      <c r="J58" s="67">
        <f>D58*I58</f>
        <v>0</v>
      </c>
    </row>
    <row r="59" spans="1:11" ht="14.25" hidden="1" customHeight="1">
      <c r="A59" s="47"/>
      <c r="B59" s="5" t="s">
        <v>90</v>
      </c>
      <c r="C59" s="49" t="s">
        <v>48</v>
      </c>
      <c r="D59" s="10">
        <v>28000</v>
      </c>
      <c r="E59" s="77">
        <v>100</v>
      </c>
      <c r="F59" s="66">
        <f t="shared" si="17"/>
        <v>2800000</v>
      </c>
      <c r="G59" s="22"/>
      <c r="H59" s="10">
        <f t="shared" ref="H59:H83" si="18">D59*G59</f>
        <v>0</v>
      </c>
      <c r="I59" s="22"/>
      <c r="J59" s="67">
        <f t="shared" ref="J59:J83" si="19">D59*I59</f>
        <v>0</v>
      </c>
    </row>
    <row r="60" spans="1:11" ht="14.25" hidden="1" customHeight="1">
      <c r="A60" s="47"/>
      <c r="B60" s="54" t="s">
        <v>116</v>
      </c>
      <c r="C60" s="55" t="s">
        <v>48</v>
      </c>
      <c r="D60" s="78">
        <v>65000</v>
      </c>
      <c r="E60" s="78">
        <v>10</v>
      </c>
      <c r="F60" s="66">
        <f t="shared" si="17"/>
        <v>650000</v>
      </c>
      <c r="G60" s="22"/>
      <c r="H60" s="10">
        <f t="shared" si="18"/>
        <v>0</v>
      </c>
      <c r="I60" s="22"/>
      <c r="J60" s="67">
        <f t="shared" si="19"/>
        <v>0</v>
      </c>
    </row>
    <row r="61" spans="1:11" ht="14.25" hidden="1" customHeight="1">
      <c r="A61" s="47"/>
      <c r="B61" s="5" t="s">
        <v>54</v>
      </c>
      <c r="C61" s="49" t="s">
        <v>48</v>
      </c>
      <c r="D61" s="10">
        <v>25000</v>
      </c>
      <c r="E61" s="21">
        <v>75</v>
      </c>
      <c r="F61" s="66">
        <f t="shared" si="17"/>
        <v>1875000</v>
      </c>
      <c r="G61" s="22"/>
      <c r="H61" s="10">
        <f t="shared" si="18"/>
        <v>0</v>
      </c>
      <c r="I61" s="22"/>
      <c r="J61" s="67">
        <f t="shared" si="19"/>
        <v>0</v>
      </c>
    </row>
    <row r="62" spans="1:11" ht="14.25" hidden="1" customHeight="1">
      <c r="A62" s="47"/>
      <c r="B62" s="5" t="s">
        <v>53</v>
      </c>
      <c r="C62" s="49" t="s">
        <v>48</v>
      </c>
      <c r="D62" s="10">
        <v>45000</v>
      </c>
      <c r="E62" s="21">
        <v>75</v>
      </c>
      <c r="F62" s="66">
        <f t="shared" si="17"/>
        <v>3375000</v>
      </c>
      <c r="G62" s="22"/>
      <c r="H62" s="10">
        <f t="shared" si="18"/>
        <v>0</v>
      </c>
      <c r="I62" s="22"/>
      <c r="J62" s="67">
        <f t="shared" si="19"/>
        <v>0</v>
      </c>
    </row>
    <row r="63" spans="1:11" ht="14.25" hidden="1" customHeight="1">
      <c r="A63" s="47"/>
      <c r="B63" s="5" t="s">
        <v>91</v>
      </c>
      <c r="C63" s="49" t="s">
        <v>48</v>
      </c>
      <c r="D63" s="10">
        <v>20000</v>
      </c>
      <c r="E63" s="21">
        <v>20</v>
      </c>
      <c r="F63" s="66">
        <f t="shared" si="17"/>
        <v>400000</v>
      </c>
      <c r="G63" s="22"/>
      <c r="H63" s="10">
        <f t="shared" si="18"/>
        <v>0</v>
      </c>
      <c r="I63" s="22"/>
      <c r="J63" s="67">
        <f t="shared" si="19"/>
        <v>0</v>
      </c>
    </row>
    <row r="64" spans="1:11" ht="14.25" hidden="1" customHeight="1">
      <c r="A64" s="47"/>
      <c r="B64" s="5" t="s">
        <v>92</v>
      </c>
      <c r="C64" s="49" t="s">
        <v>48</v>
      </c>
      <c r="D64" s="10">
        <v>60000</v>
      </c>
      <c r="E64" s="21">
        <v>20</v>
      </c>
      <c r="F64" s="66">
        <f t="shared" si="17"/>
        <v>1200000</v>
      </c>
      <c r="G64" s="22"/>
      <c r="H64" s="10">
        <f t="shared" si="18"/>
        <v>0</v>
      </c>
      <c r="I64" s="22"/>
      <c r="J64" s="67">
        <f t="shared" si="19"/>
        <v>0</v>
      </c>
    </row>
    <row r="65" spans="1:10" ht="14.25" hidden="1" customHeight="1">
      <c r="A65" s="47"/>
      <c r="B65" s="5" t="s">
        <v>93</v>
      </c>
      <c r="C65" s="49" t="s">
        <v>48</v>
      </c>
      <c r="D65" s="10">
        <v>40000</v>
      </c>
      <c r="E65" s="21">
        <v>1365</v>
      </c>
      <c r="F65" s="66">
        <f t="shared" si="17"/>
        <v>54600000</v>
      </c>
      <c r="G65" s="22"/>
      <c r="H65" s="10">
        <f t="shared" si="18"/>
        <v>0</v>
      </c>
      <c r="I65" s="22"/>
      <c r="J65" s="67">
        <f t="shared" si="19"/>
        <v>0</v>
      </c>
    </row>
    <row r="66" spans="1:10" ht="14.25" hidden="1" customHeight="1">
      <c r="A66" s="47"/>
      <c r="B66" s="54" t="s">
        <v>117</v>
      </c>
      <c r="C66" s="55" t="s">
        <v>48</v>
      </c>
      <c r="D66" s="78">
        <v>51000</v>
      </c>
      <c r="E66" s="78">
        <v>48</v>
      </c>
      <c r="F66" s="66">
        <f t="shared" si="17"/>
        <v>2448000</v>
      </c>
      <c r="G66" s="22"/>
      <c r="H66" s="10">
        <f t="shared" si="18"/>
        <v>0</v>
      </c>
      <c r="I66" s="22"/>
      <c r="J66" s="67">
        <f t="shared" si="19"/>
        <v>0</v>
      </c>
    </row>
    <row r="67" spans="1:10" ht="14.25" hidden="1" customHeight="1">
      <c r="A67" s="47"/>
      <c r="B67" s="56" t="s">
        <v>118</v>
      </c>
      <c r="C67" s="57" t="s">
        <v>48</v>
      </c>
      <c r="D67" s="79">
        <v>40000</v>
      </c>
      <c r="E67" s="79">
        <v>93</v>
      </c>
      <c r="F67" s="66">
        <f t="shared" si="17"/>
        <v>3720000</v>
      </c>
      <c r="G67" s="22"/>
      <c r="H67" s="10">
        <f t="shared" si="18"/>
        <v>0</v>
      </c>
      <c r="I67" s="22"/>
      <c r="J67" s="67">
        <f t="shared" si="19"/>
        <v>0</v>
      </c>
    </row>
    <row r="68" spans="1:10" ht="14.25" hidden="1" customHeight="1">
      <c r="A68" s="47"/>
      <c r="B68" s="56" t="s">
        <v>119</v>
      </c>
      <c r="C68" s="57" t="s">
        <v>48</v>
      </c>
      <c r="D68" s="79">
        <v>40000</v>
      </c>
      <c r="E68" s="79">
        <v>114</v>
      </c>
      <c r="F68" s="66">
        <f t="shared" si="17"/>
        <v>4560000</v>
      </c>
      <c r="G68" s="22"/>
      <c r="H68" s="10">
        <f t="shared" si="18"/>
        <v>0</v>
      </c>
      <c r="I68" s="22"/>
      <c r="J68" s="67">
        <f t="shared" si="19"/>
        <v>0</v>
      </c>
    </row>
    <row r="69" spans="1:10" ht="14.25" hidden="1" customHeight="1">
      <c r="A69" s="47"/>
      <c r="B69" s="56" t="s">
        <v>120</v>
      </c>
      <c r="C69" s="57" t="s">
        <v>48</v>
      </c>
      <c r="D69" s="79">
        <v>40000</v>
      </c>
      <c r="E69" s="79">
        <v>28</v>
      </c>
      <c r="F69" s="66">
        <f t="shared" si="17"/>
        <v>1120000</v>
      </c>
      <c r="G69" s="22"/>
      <c r="H69" s="10">
        <f t="shared" si="18"/>
        <v>0</v>
      </c>
      <c r="I69" s="22"/>
      <c r="J69" s="67">
        <f t="shared" si="19"/>
        <v>0</v>
      </c>
    </row>
    <row r="70" spans="1:10" ht="14.25" hidden="1" customHeight="1">
      <c r="A70" s="47"/>
      <c r="B70" s="56" t="s">
        <v>121</v>
      </c>
      <c r="C70" s="57" t="s">
        <v>48</v>
      </c>
      <c r="D70" s="79">
        <v>50000</v>
      </c>
      <c r="E70" s="79">
        <v>24</v>
      </c>
      <c r="F70" s="66">
        <f t="shared" si="17"/>
        <v>1200000</v>
      </c>
      <c r="G70" s="22"/>
      <c r="H70" s="10">
        <f t="shared" si="18"/>
        <v>0</v>
      </c>
      <c r="I70" s="22"/>
      <c r="J70" s="67">
        <f t="shared" si="19"/>
        <v>0</v>
      </c>
    </row>
    <row r="71" spans="1:10" ht="14.25" hidden="1" customHeight="1">
      <c r="A71" s="47"/>
      <c r="B71" s="56" t="s">
        <v>122</v>
      </c>
      <c r="C71" s="57" t="s">
        <v>48</v>
      </c>
      <c r="D71" s="79">
        <v>130000</v>
      </c>
      <c r="E71" s="79">
        <v>50</v>
      </c>
      <c r="F71" s="66">
        <f t="shared" si="17"/>
        <v>6500000</v>
      </c>
      <c r="G71" s="22"/>
      <c r="H71" s="10">
        <f t="shared" si="18"/>
        <v>0</v>
      </c>
      <c r="I71" s="22"/>
      <c r="J71" s="67">
        <f t="shared" si="19"/>
        <v>0</v>
      </c>
    </row>
    <row r="72" spans="1:10" ht="14.25" hidden="1" customHeight="1">
      <c r="A72" s="47"/>
      <c r="B72" s="54" t="s">
        <v>123</v>
      </c>
      <c r="C72" s="55" t="s">
        <v>48</v>
      </c>
      <c r="D72" s="78">
        <v>124000</v>
      </c>
      <c r="E72" s="78">
        <v>5</v>
      </c>
      <c r="F72" s="66">
        <f t="shared" si="17"/>
        <v>620000</v>
      </c>
      <c r="G72" s="22"/>
      <c r="H72" s="10">
        <f t="shared" si="18"/>
        <v>0</v>
      </c>
      <c r="I72" s="22"/>
      <c r="J72" s="67">
        <f t="shared" si="19"/>
        <v>0</v>
      </c>
    </row>
    <row r="73" spans="1:10" ht="14.25" hidden="1" customHeight="1">
      <c r="A73" s="47"/>
      <c r="B73" s="54" t="s">
        <v>124</v>
      </c>
      <c r="C73" s="55" t="s">
        <v>48</v>
      </c>
      <c r="D73" s="80">
        <v>58500</v>
      </c>
      <c r="E73" s="81">
        <v>37</v>
      </c>
      <c r="F73" s="66">
        <f t="shared" si="17"/>
        <v>2164500</v>
      </c>
      <c r="G73" s="22"/>
      <c r="H73" s="10">
        <f t="shared" si="18"/>
        <v>0</v>
      </c>
      <c r="I73" s="22"/>
      <c r="J73" s="67">
        <f t="shared" si="19"/>
        <v>0</v>
      </c>
    </row>
    <row r="74" spans="1:10" ht="14.25" hidden="1" customHeight="1">
      <c r="A74" s="47"/>
      <c r="B74" s="17" t="s">
        <v>125</v>
      </c>
      <c r="C74" s="55" t="s">
        <v>48</v>
      </c>
      <c r="D74" s="78">
        <v>400000</v>
      </c>
      <c r="E74" s="78">
        <v>5</v>
      </c>
      <c r="F74" s="66">
        <f t="shared" si="17"/>
        <v>2000000</v>
      </c>
      <c r="G74" s="22"/>
      <c r="H74" s="10">
        <f t="shared" si="18"/>
        <v>0</v>
      </c>
      <c r="I74" s="22"/>
      <c r="J74" s="67">
        <f t="shared" si="19"/>
        <v>0</v>
      </c>
    </row>
    <row r="75" spans="1:10" ht="14.25" hidden="1" customHeight="1">
      <c r="A75" s="47"/>
      <c r="B75" s="17" t="s">
        <v>126</v>
      </c>
      <c r="C75" s="55" t="s">
        <v>48</v>
      </c>
      <c r="D75" s="78">
        <v>270000</v>
      </c>
      <c r="E75" s="78">
        <v>5</v>
      </c>
      <c r="F75" s="66">
        <f t="shared" si="17"/>
        <v>1350000</v>
      </c>
      <c r="G75" s="22"/>
      <c r="H75" s="10">
        <f t="shared" si="18"/>
        <v>0</v>
      </c>
      <c r="I75" s="22"/>
      <c r="J75" s="67">
        <f t="shared" si="19"/>
        <v>0</v>
      </c>
    </row>
    <row r="76" spans="1:10" ht="14.25" hidden="1" customHeight="1">
      <c r="A76" s="47"/>
      <c r="B76" s="17" t="s">
        <v>127</v>
      </c>
      <c r="C76" s="55" t="s">
        <v>48</v>
      </c>
      <c r="D76" s="78">
        <v>150000</v>
      </c>
      <c r="E76" s="78">
        <v>15</v>
      </c>
      <c r="F76" s="66">
        <f t="shared" si="17"/>
        <v>2250000</v>
      </c>
      <c r="G76" s="22"/>
      <c r="H76" s="10">
        <f t="shared" si="18"/>
        <v>0</v>
      </c>
      <c r="I76" s="22"/>
      <c r="J76" s="67">
        <f t="shared" si="19"/>
        <v>0</v>
      </c>
    </row>
    <row r="77" spans="1:10" ht="14.25" hidden="1" customHeight="1">
      <c r="A77" s="47"/>
      <c r="B77" s="58" t="s">
        <v>128</v>
      </c>
      <c r="C77" s="55" t="s">
        <v>48</v>
      </c>
      <c r="D77" s="78">
        <v>91000</v>
      </c>
      <c r="E77" s="78">
        <v>20</v>
      </c>
      <c r="F77" s="66">
        <f t="shared" si="17"/>
        <v>1820000</v>
      </c>
      <c r="G77" s="22"/>
      <c r="H77" s="10">
        <f t="shared" si="18"/>
        <v>0</v>
      </c>
      <c r="I77" s="22"/>
      <c r="J77" s="67">
        <f t="shared" si="19"/>
        <v>0</v>
      </c>
    </row>
    <row r="78" spans="1:10" ht="14.25" hidden="1" customHeight="1">
      <c r="A78" s="47"/>
      <c r="B78" s="54" t="s">
        <v>129</v>
      </c>
      <c r="C78" s="55" t="s">
        <v>48</v>
      </c>
      <c r="D78" s="78">
        <v>3000000</v>
      </c>
      <c r="E78" s="78">
        <v>5</v>
      </c>
      <c r="F78" s="66">
        <f t="shared" si="17"/>
        <v>15000000</v>
      </c>
      <c r="G78" s="22"/>
      <c r="H78" s="10">
        <f t="shared" si="18"/>
        <v>0</v>
      </c>
      <c r="I78" s="22"/>
      <c r="J78" s="67">
        <f t="shared" si="19"/>
        <v>0</v>
      </c>
    </row>
    <row r="79" spans="1:10" ht="14.25" hidden="1" customHeight="1">
      <c r="A79" s="47"/>
      <c r="B79" s="54" t="s">
        <v>130</v>
      </c>
      <c r="C79" s="55" t="s">
        <v>115</v>
      </c>
      <c r="D79" s="78">
        <v>200000</v>
      </c>
      <c r="E79" s="78">
        <v>5</v>
      </c>
      <c r="F79" s="66">
        <f t="shared" si="17"/>
        <v>1000000</v>
      </c>
      <c r="G79" s="22"/>
      <c r="H79" s="10">
        <f t="shared" si="18"/>
        <v>0</v>
      </c>
      <c r="I79" s="22"/>
      <c r="J79" s="67">
        <f t="shared" si="19"/>
        <v>0</v>
      </c>
    </row>
    <row r="80" spans="1:10" ht="14.25" hidden="1" customHeight="1">
      <c r="A80" s="47"/>
      <c r="B80" s="5" t="s">
        <v>94</v>
      </c>
      <c r="C80" s="49" t="s">
        <v>48</v>
      </c>
      <c r="D80" s="10">
        <v>7500</v>
      </c>
      <c r="E80" s="77">
        <v>400</v>
      </c>
      <c r="F80" s="66">
        <f t="shared" si="17"/>
        <v>3000000</v>
      </c>
      <c r="G80" s="22"/>
      <c r="H80" s="10">
        <f t="shared" si="18"/>
        <v>0</v>
      </c>
      <c r="I80" s="22"/>
      <c r="J80" s="67">
        <f t="shared" si="19"/>
        <v>0</v>
      </c>
    </row>
    <row r="81" spans="1:11" ht="14.25" hidden="1" customHeight="1">
      <c r="A81" s="47"/>
      <c r="B81" s="5" t="s">
        <v>95</v>
      </c>
      <c r="C81" s="49" t="s">
        <v>48</v>
      </c>
      <c r="D81" s="10">
        <v>6000</v>
      </c>
      <c r="E81" s="77">
        <v>1232</v>
      </c>
      <c r="F81" s="66">
        <f t="shared" si="17"/>
        <v>7392000</v>
      </c>
      <c r="G81" s="22"/>
      <c r="H81" s="10">
        <f t="shared" si="18"/>
        <v>0</v>
      </c>
      <c r="I81" s="22"/>
      <c r="J81" s="67">
        <f t="shared" si="19"/>
        <v>0</v>
      </c>
    </row>
    <row r="82" spans="1:11" ht="14.25" hidden="1" customHeight="1">
      <c r="A82" s="47"/>
      <c r="B82" s="50" t="s">
        <v>96</v>
      </c>
      <c r="C82" s="49" t="s">
        <v>48</v>
      </c>
      <c r="D82" s="10">
        <v>9000</v>
      </c>
      <c r="E82" s="77">
        <v>220</v>
      </c>
      <c r="F82" s="66">
        <f t="shared" si="17"/>
        <v>1980000</v>
      </c>
      <c r="G82" s="22"/>
      <c r="H82" s="10">
        <f t="shared" si="18"/>
        <v>0</v>
      </c>
      <c r="I82" s="22"/>
      <c r="J82" s="67">
        <f t="shared" si="19"/>
        <v>0</v>
      </c>
    </row>
    <row r="83" spans="1:11" ht="14.25" hidden="1" customHeight="1">
      <c r="A83" s="47"/>
      <c r="B83" s="54" t="s">
        <v>131</v>
      </c>
      <c r="C83" s="55" t="s">
        <v>48</v>
      </c>
      <c r="D83" s="78">
        <v>60000</v>
      </c>
      <c r="E83" s="78">
        <v>98</v>
      </c>
      <c r="F83" s="66">
        <f t="shared" si="17"/>
        <v>5880000</v>
      </c>
      <c r="G83" s="22"/>
      <c r="H83" s="10">
        <f t="shared" si="18"/>
        <v>0</v>
      </c>
      <c r="I83" s="22"/>
      <c r="J83" s="67">
        <f t="shared" si="19"/>
        <v>0</v>
      </c>
    </row>
    <row r="84" spans="1:11" ht="14.25" hidden="1" customHeight="1">
      <c r="A84" s="24" t="s">
        <v>19</v>
      </c>
      <c r="B84" s="30" t="s">
        <v>39</v>
      </c>
      <c r="C84" s="26"/>
      <c r="D84" s="27"/>
      <c r="E84" s="27"/>
      <c r="F84" s="69">
        <f>SUM(F58:F83)</f>
        <v>129954500</v>
      </c>
      <c r="G84" s="27"/>
      <c r="H84" s="69">
        <f>SUM(H58:H82)</f>
        <v>0</v>
      </c>
      <c r="I84" s="27"/>
      <c r="J84" s="70">
        <f>SUM(J58:J82)</f>
        <v>0</v>
      </c>
      <c r="K84" s="34"/>
    </row>
    <row r="85" spans="1:11" ht="14.25" hidden="1" customHeight="1">
      <c r="A85" s="15"/>
      <c r="B85" s="16" t="s">
        <v>97</v>
      </c>
      <c r="C85" s="48" t="s">
        <v>98</v>
      </c>
      <c r="D85" s="77">
        <v>500000</v>
      </c>
      <c r="E85" s="21"/>
      <c r="F85" s="66">
        <f t="shared" si="17"/>
        <v>0</v>
      </c>
      <c r="G85" s="10"/>
      <c r="H85" s="10">
        <f>D85*G85</f>
        <v>0</v>
      </c>
      <c r="I85" s="10"/>
      <c r="J85" s="67">
        <f>D85*I85</f>
        <v>0</v>
      </c>
    </row>
    <row r="86" spans="1:11" ht="14.25" hidden="1" customHeight="1">
      <c r="A86" s="15"/>
      <c r="B86" s="16" t="s">
        <v>99</v>
      </c>
      <c r="C86" s="48" t="s">
        <v>98</v>
      </c>
      <c r="D86" s="77">
        <v>150000</v>
      </c>
      <c r="E86" s="21"/>
      <c r="F86" s="66">
        <f t="shared" si="17"/>
        <v>0</v>
      </c>
      <c r="G86" s="10"/>
      <c r="H86" s="10">
        <f t="shared" ref="H86:H87" si="20">D86*G86</f>
        <v>0</v>
      </c>
      <c r="I86" s="10"/>
      <c r="J86" s="67">
        <f t="shared" ref="J86:J87" si="21">D86*I86</f>
        <v>0</v>
      </c>
    </row>
    <row r="87" spans="1:11" ht="14.25" hidden="1" customHeight="1">
      <c r="A87" s="15"/>
      <c r="B87" s="16" t="s">
        <v>100</v>
      </c>
      <c r="C87" s="48"/>
      <c r="D87" s="77"/>
      <c r="E87" s="21"/>
      <c r="F87" s="66"/>
      <c r="G87" s="20"/>
      <c r="H87" s="10">
        <f t="shared" si="20"/>
        <v>0</v>
      </c>
      <c r="I87" s="20"/>
      <c r="J87" s="67">
        <f t="shared" si="21"/>
        <v>0</v>
      </c>
    </row>
    <row r="88" spans="1:11" ht="14.25" customHeight="1">
      <c r="A88" s="15"/>
      <c r="B88" s="16" t="s">
        <v>49</v>
      </c>
      <c r="C88" s="48" t="s">
        <v>47</v>
      </c>
      <c r="D88" s="76">
        <v>2000000</v>
      </c>
      <c r="E88" s="21">
        <v>12</v>
      </c>
      <c r="F88" s="66">
        <f t="shared" si="17"/>
        <v>24000000</v>
      </c>
      <c r="G88" s="10">
        <v>1</v>
      </c>
      <c r="H88" s="10">
        <f>D88*G88</f>
        <v>2000000</v>
      </c>
      <c r="I88" s="10">
        <v>4</v>
      </c>
      <c r="J88" s="67">
        <f>D88*I88</f>
        <v>8000000</v>
      </c>
    </row>
    <row r="89" spans="1:11" ht="15">
      <c r="A89" s="24" t="s">
        <v>20</v>
      </c>
      <c r="B89" s="25" t="s">
        <v>40</v>
      </c>
      <c r="C89" s="26"/>
      <c r="D89" s="27"/>
      <c r="E89" s="27"/>
      <c r="F89" s="69">
        <f>SUM(F85:F88)</f>
        <v>24000000</v>
      </c>
      <c r="G89" s="27"/>
      <c r="H89" s="69">
        <f>SUM(H85:H88)</f>
        <v>2000000</v>
      </c>
      <c r="I89" s="27"/>
      <c r="J89" s="70">
        <f>SUM(J85:J88)</f>
        <v>8000000</v>
      </c>
      <c r="K89" s="34"/>
    </row>
    <row r="90" spans="1:11" ht="15">
      <c r="A90" s="24" t="s">
        <v>21</v>
      </c>
      <c r="B90" s="25" t="s">
        <v>25</v>
      </c>
      <c r="C90" s="26"/>
      <c r="D90" s="27"/>
      <c r="E90" s="27"/>
      <c r="F90" s="27">
        <f>F84+F89</f>
        <v>153954500</v>
      </c>
      <c r="G90" s="27"/>
      <c r="H90" s="27">
        <f>H84+H89</f>
        <v>2000000</v>
      </c>
      <c r="I90" s="27"/>
      <c r="J90" s="74">
        <f>J84+J89</f>
        <v>8000000</v>
      </c>
      <c r="K90" s="34"/>
    </row>
    <row r="91" spans="1:11" ht="15">
      <c r="A91" s="24" t="s">
        <v>22</v>
      </c>
      <c r="B91" s="25" t="s">
        <v>26</v>
      </c>
      <c r="C91" s="26"/>
      <c r="D91" s="27"/>
      <c r="E91" s="27"/>
      <c r="F91" s="27">
        <f>F57+F90</f>
        <v>715453208</v>
      </c>
      <c r="G91" s="27"/>
      <c r="H91" s="27">
        <f>H57+H90</f>
        <v>15860000</v>
      </c>
      <c r="I91" s="27"/>
      <c r="J91" s="74">
        <f>J57+J90</f>
        <v>70828208</v>
      </c>
      <c r="K91" s="34"/>
    </row>
    <row r="92" spans="1:11" ht="15">
      <c r="A92" s="24" t="s">
        <v>23</v>
      </c>
      <c r="B92" s="25" t="s">
        <v>7</v>
      </c>
      <c r="C92" s="26"/>
      <c r="D92" s="61"/>
      <c r="E92" s="61"/>
      <c r="F92" s="61">
        <f>F91*0.1</f>
        <v>71545320.799999997</v>
      </c>
      <c r="G92" s="61"/>
      <c r="H92" s="61">
        <f>H91*0.1</f>
        <v>1586000</v>
      </c>
      <c r="I92" s="61"/>
      <c r="J92" s="62">
        <f>J91*0.1</f>
        <v>7082820.8000000007</v>
      </c>
      <c r="K92" s="34"/>
    </row>
    <row r="93" spans="1:11" ht="15.75" thickBot="1">
      <c r="A93" s="31" t="s">
        <v>24</v>
      </c>
      <c r="B93" s="32" t="s">
        <v>27</v>
      </c>
      <c r="C93" s="33"/>
      <c r="D93" s="63"/>
      <c r="E93" s="63"/>
      <c r="F93" s="63">
        <f>F91+F92</f>
        <v>786998528.79999995</v>
      </c>
      <c r="G93" s="63"/>
      <c r="H93" s="63">
        <f>H91+H92</f>
        <v>17446000</v>
      </c>
      <c r="I93" s="63"/>
      <c r="J93" s="64">
        <f>J91+J92</f>
        <v>77911028.799999997</v>
      </c>
    </row>
    <row r="94" spans="1:11" ht="4.5" customHeight="1">
      <c r="A94" s="6"/>
      <c r="B94" s="7"/>
      <c r="C94" s="6"/>
      <c r="D94" s="13"/>
      <c r="E94" s="13"/>
      <c r="F94" s="13"/>
      <c r="G94" s="8"/>
      <c r="H94" s="39"/>
      <c r="I94" s="8"/>
      <c r="J94" s="39"/>
    </row>
    <row r="95" spans="1:11" ht="15">
      <c r="B95" s="3" t="s">
        <v>4</v>
      </c>
      <c r="K95" s="42"/>
    </row>
    <row r="96" spans="1:11" ht="6.75" hidden="1" customHeight="1">
      <c r="B96" s="3"/>
    </row>
    <row r="97" spans="2:9">
      <c r="B97" s="2" t="s">
        <v>42</v>
      </c>
      <c r="I97" s="4" t="s">
        <v>43</v>
      </c>
    </row>
    <row r="98" spans="2:9" ht="6" hidden="1" customHeight="1">
      <c r="I98" s="4"/>
    </row>
    <row r="99" spans="2:9">
      <c r="B99" s="2" t="s">
        <v>64</v>
      </c>
      <c r="I99" s="4" t="s">
        <v>102</v>
      </c>
    </row>
    <row r="100" spans="2:9" ht="7.5" hidden="1" customHeight="1">
      <c r="I100" s="4"/>
    </row>
    <row r="101" spans="2:9" ht="15" customHeight="1">
      <c r="B101" s="83" t="s">
        <v>44</v>
      </c>
      <c r="C101" s="83"/>
      <c r="I101" s="4" t="s">
        <v>65</v>
      </c>
    </row>
    <row r="102" spans="2:9" ht="6" hidden="1" customHeight="1">
      <c r="B102" s="43"/>
      <c r="C102" s="43"/>
      <c r="I102" s="4"/>
    </row>
    <row r="103" spans="2:9" ht="15">
      <c r="B103" s="3" t="s">
        <v>1</v>
      </c>
      <c r="I103" s="4"/>
    </row>
    <row r="104" spans="2:9" ht="6.75" hidden="1" customHeight="1">
      <c r="B104" s="3"/>
      <c r="I104" s="4"/>
    </row>
    <row r="105" spans="2:9">
      <c r="B105" s="2" t="s">
        <v>51</v>
      </c>
      <c r="I105" s="4" t="s">
        <v>66</v>
      </c>
    </row>
    <row r="106" spans="2:9" ht="6.75" hidden="1" customHeight="1">
      <c r="I106" s="4"/>
    </row>
    <row r="107" spans="2:9" ht="15">
      <c r="B107" s="3" t="s">
        <v>2</v>
      </c>
      <c r="I107" s="4"/>
    </row>
    <row r="108" spans="2:9" ht="5.25" hidden="1" customHeight="1">
      <c r="B108" s="3"/>
      <c r="I108" s="4"/>
    </row>
    <row r="109" spans="2:9">
      <c r="B109" s="2" t="s">
        <v>52</v>
      </c>
      <c r="I109" s="4" t="s">
        <v>45</v>
      </c>
    </row>
    <row r="110" spans="2:9" ht="6.75" hidden="1" customHeight="1">
      <c r="I110" s="4"/>
    </row>
    <row r="112" spans="2:9">
      <c r="B112" s="2" t="s">
        <v>52</v>
      </c>
      <c r="I112" s="4" t="s">
        <v>133</v>
      </c>
    </row>
  </sheetData>
  <mergeCells count="15">
    <mergeCell ref="A9:J9"/>
    <mergeCell ref="A1:J1"/>
    <mergeCell ref="A2:J2"/>
    <mergeCell ref="A3:J3"/>
    <mergeCell ref="A5:J5"/>
    <mergeCell ref="B7:J7"/>
    <mergeCell ref="B101:C101"/>
    <mergeCell ref="A11:J11"/>
    <mergeCell ref="A12:A13"/>
    <mergeCell ref="B12:B13"/>
    <mergeCell ref="C12:C13"/>
    <mergeCell ref="D12:D13"/>
    <mergeCell ref="E12:F12"/>
    <mergeCell ref="G12:H12"/>
    <mergeCell ref="I12:J12"/>
  </mergeCells>
  <printOptions horizontalCentered="1"/>
  <pageMargins left="0.78740157480314998" right="0.78740157480314998" top="0.8" bottom="0.1" header="0.31496062992126" footer="0.25"/>
  <pageSetup paperSize="9" scale="9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гүйцэтгэлийн маягт-ГСХ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Peree</cp:lastModifiedBy>
  <cp:lastPrinted>2026-04-21T04:52:25Z</cp:lastPrinted>
  <dcterms:created xsi:type="dcterms:W3CDTF">2014-01-15T06:30:10Z</dcterms:created>
  <dcterms:modified xsi:type="dcterms:W3CDTF">2026-04-21T04:52:28Z</dcterms:modified>
</cp:coreProperties>
</file>