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-Kh.Namuundari\Mongol alt-Geologiin tusluud\Гео.төсөл-Мөст Уул 50\Гүйцэтгэл 2023\"/>
    </mc:Choice>
  </mc:AlternateContent>
  <xr:revisionPtr revIDLastSave="0" documentId="8_{58C47944-F68D-4FEF-B34C-6DE2F32D9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2" l="1"/>
  <c r="H80" i="2"/>
  <c r="H76" i="2"/>
  <c r="F76" i="2"/>
  <c r="F71" i="2"/>
  <c r="F77" i="2" s="1"/>
  <c r="F52" i="2"/>
  <c r="F53" i="2" s="1"/>
  <c r="F78" i="2" s="1"/>
  <c r="H47" i="2"/>
  <c r="F47" i="2"/>
  <c r="F42" i="2"/>
  <c r="F17" i="2"/>
  <c r="H16" i="2"/>
  <c r="H17" i="2" s="1"/>
  <c r="H18" i="2"/>
  <c r="H42" i="2" s="1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3" i="2"/>
  <c r="H44" i="2"/>
  <c r="H45" i="2"/>
  <c r="H46" i="2"/>
  <c r="H48" i="2"/>
  <c r="H49" i="2"/>
  <c r="H50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7" i="2" s="1"/>
  <c r="H72" i="2"/>
  <c r="H73" i="2"/>
  <c r="H74" i="2"/>
  <c r="H75" i="2"/>
  <c r="H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8" i="2"/>
  <c r="F49" i="2"/>
  <c r="F50" i="2"/>
  <c r="F51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2" i="2"/>
  <c r="F73" i="2"/>
  <c r="F74" i="2"/>
  <c r="F75" i="2"/>
  <c r="F15" i="2"/>
  <c r="G69" i="2"/>
  <c r="G65" i="2"/>
  <c r="G64" i="2"/>
  <c r="G63" i="2"/>
  <c r="G62" i="2"/>
  <c r="G61" i="2"/>
  <c r="G60" i="2"/>
  <c r="G51" i="2"/>
  <c r="H51" i="2" s="1"/>
  <c r="H52" i="2" s="1"/>
  <c r="G42" i="2"/>
  <c r="G41" i="2"/>
  <c r="H41" i="2" s="1"/>
  <c r="G40" i="2"/>
  <c r="H40" i="2" s="1"/>
  <c r="G15" i="2"/>
  <c r="F79" i="2" l="1"/>
  <c r="F80" i="2"/>
  <c r="F82" i="2" s="1"/>
  <c r="H53" i="2"/>
  <c r="H78" i="2" s="1"/>
  <c r="H79" i="2" l="1"/>
</calcChain>
</file>

<file path=xl/sharedStrings.xml><?xml version="1.0" encoding="utf-8"?>
<sst xmlns="http://schemas.openxmlformats.org/spreadsheetml/2006/main" count="151" uniqueCount="109">
  <si>
    <t>Хэмжих нэгж</t>
  </si>
  <si>
    <t>Тоо</t>
  </si>
  <si>
    <t>Дүн</t>
  </si>
  <si>
    <t>Төсөл, төсөв зохиолт</t>
  </si>
  <si>
    <t>Хээрийн ажлын бэлтгэл</t>
  </si>
  <si>
    <t>кв.км</t>
  </si>
  <si>
    <t>төг</t>
  </si>
  <si>
    <t>Танилцах маршрут</t>
  </si>
  <si>
    <t>км</t>
  </si>
  <si>
    <t>Геологийн зураглал</t>
  </si>
  <si>
    <t>куб.м</t>
  </si>
  <si>
    <t>Булалт</t>
  </si>
  <si>
    <t>тн.км</t>
  </si>
  <si>
    <t>Суурин боловсруулалт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</si>
  <si>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</si>
  <si>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</si>
  <si>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</si>
  <si>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АЖЛЫН ГҮЙЦЭТГЭЛИЙН АКТ</t>
  </si>
  <si>
    <t>Компаний нэр; "Монгол Алт" ХК</t>
  </si>
  <si>
    <t>Тайлант сарын гүйцэтгэл</t>
  </si>
  <si>
    <t>Оны эхнээс гарсан гүйцэтгэл</t>
  </si>
  <si>
    <t>Гүйцэтгэгч:</t>
  </si>
  <si>
    <t>"Монгол Алт" ХК-ний  захирал</t>
  </si>
  <si>
    <t>/М.Цолмон/</t>
  </si>
  <si>
    <t>Ерөнхий нягтлан бодогч</t>
  </si>
  <si>
    <t>/Ж.Мягмаа/</t>
  </si>
  <si>
    <t>Танилцсан:</t>
  </si>
  <si>
    <t xml:space="preserve">ҮГА-ны ГСХ-ийн дарга         </t>
  </si>
  <si>
    <t>/............................................./</t>
  </si>
  <si>
    <t>Хянасан:</t>
  </si>
  <si>
    <t>ҮГА-ны ГСХ-ийн мэргэжилтэн</t>
  </si>
  <si>
    <t>/............................................../</t>
  </si>
  <si>
    <t xml:space="preserve">ҮГА-ны ЭБСТЭЗХ-ийн мэргэжилтэн </t>
  </si>
  <si>
    <t>/И.Баттуяа/</t>
  </si>
  <si>
    <t>Төслийн удирдагч</t>
  </si>
  <si>
    <t>/С.Төмөр/</t>
  </si>
  <si>
    <t>Эрлийн маршрут</t>
  </si>
  <si>
    <t xml:space="preserve">УЛСЫН ТӨСВИЙН ХӨРӨНГӨӨР ХЭРЭГЖҮҮЛЖ БАЙГАА ЦАХИРЫН ХЯР-50 ТӨСЛИЙН </t>
  </si>
  <si>
    <t>2026 оны 05 дүгээр сарын 01-нээс 05 дүгээр сарын 31-ний өдөр хүртэл</t>
  </si>
  <si>
    <t>Төсвийн дүн: 3 228 437 838/төгрөгөөр/</t>
  </si>
  <si>
    <t>ЛАБОРАТОРИ:</t>
  </si>
  <si>
    <t xml:space="preserve">Силикатын бүрэн </t>
  </si>
  <si>
    <t>ICP-MS 40 элемент</t>
  </si>
  <si>
    <t>ICP Багц-4, 50 элемент Геохими</t>
  </si>
  <si>
    <t>ICP Багц-4, 50 элемент Цэглэн</t>
  </si>
  <si>
    <t>ICP Багц-4, 50 элемент Ховил</t>
  </si>
  <si>
    <t>ICP Багц-4, 50 элемент Анхдагч</t>
  </si>
  <si>
    <t>ICP Багц-2, 30 элемент Хөрс</t>
  </si>
  <si>
    <t xml:space="preserve">Усны бүрэн шинжилгээ </t>
  </si>
  <si>
    <t>Үнэмлэхүй нас</t>
  </si>
  <si>
    <t>Петрографийн бүрэн бичиглэл</t>
  </si>
  <si>
    <t>Минераграфийн бүрэн бичиглэл</t>
  </si>
  <si>
    <t>Амьтан ургамал тодорхойлох</t>
  </si>
  <si>
    <t>Минералоги. Протолочек, шлих</t>
  </si>
  <si>
    <t>ГУУС-ийн Лаборатори SEM-EDX</t>
  </si>
  <si>
    <t>ГСШТ-ийн XRD тоон шинжилгээ</t>
  </si>
  <si>
    <t>Хүдрийн шинжилгээ</t>
  </si>
  <si>
    <t>Лабораторийн дүн</t>
  </si>
  <si>
    <t>Бусад ажил</t>
  </si>
  <si>
    <t>Фондын материал болон судлаачдын материал үзэх, худалдаж авах</t>
  </si>
  <si>
    <t xml:space="preserve">1:50000-ын масштабын 10 хавтгайн байр зүйн зургийн эх бэлтгүүлэх, хэвлэх </t>
  </si>
  <si>
    <t>Сансрын зураг бэлтгэх боловсруулах</t>
  </si>
  <si>
    <t>дд</t>
  </si>
  <si>
    <t>Ажлын төрөл</t>
  </si>
  <si>
    <t>Нэгж өртөг</t>
  </si>
  <si>
    <t>хүн/ө</t>
  </si>
  <si>
    <t>т.км</t>
  </si>
  <si>
    <t>Шалгах маршрут</t>
  </si>
  <si>
    <t>Геологийн зүсэлт хийх</t>
  </si>
  <si>
    <t>зүсэлт</t>
  </si>
  <si>
    <t>Анхдагч геохими</t>
  </si>
  <si>
    <t>дээж</t>
  </si>
  <si>
    <t>Шлих</t>
  </si>
  <si>
    <t>Суваг малталт Эксковатороор</t>
  </si>
  <si>
    <t>Суваг малталт Гараар</t>
  </si>
  <si>
    <t>Геофизикийн ажил</t>
  </si>
  <si>
    <t>Спектрометрийн зураглал</t>
  </si>
  <si>
    <t>Соронзон зураглал</t>
  </si>
  <si>
    <t>Цахилгаан хайгуулын зүсэлт</t>
  </si>
  <si>
    <t>цэг</t>
  </si>
  <si>
    <t>Сорьцлолт</t>
  </si>
  <si>
    <t>Силикатын дээж</t>
  </si>
  <si>
    <t>Ховилон</t>
  </si>
  <si>
    <t>Цэглэн</t>
  </si>
  <si>
    <t>Сувгийн анхдагч геохими</t>
  </si>
  <si>
    <t>Протолочек</t>
  </si>
  <si>
    <t>Фаун, флор цуглуулах</t>
  </si>
  <si>
    <t>Усны дээж</t>
  </si>
  <si>
    <t>Хөрсний дээж</t>
  </si>
  <si>
    <t>Хээрийн ажлын дүн</t>
  </si>
  <si>
    <t>Анги зохион байгуулалт /1.3%/</t>
  </si>
  <si>
    <t>Анги татан буулгалт /0.8%/</t>
  </si>
  <si>
    <t>Албан томилолт</t>
  </si>
  <si>
    <t>Тээвэр</t>
  </si>
  <si>
    <t xml:space="preserve">Үйлдвэрлэлийн </t>
  </si>
  <si>
    <t>Хүн тээвэр</t>
  </si>
  <si>
    <t>Ачаа тээвэр</t>
  </si>
  <si>
    <t>Тээврийн дүн</t>
  </si>
  <si>
    <t>ӨӨРИЙН ХҮЧЭЭР БҮГД ДҮН</t>
  </si>
  <si>
    <t>шлиф</t>
  </si>
  <si>
    <t>аншлиф</t>
  </si>
  <si>
    <t>үлдэгдэл</t>
  </si>
  <si>
    <t>хавтгай</t>
  </si>
  <si>
    <t>ГАДНЫ БАЙГУУЛЛАГЫН ДҮН</t>
  </si>
  <si>
    <t>ГХА-ЫН ДҮН</t>
  </si>
  <si>
    <t>НӨАТ /10%/</t>
  </si>
  <si>
    <t>НИЙТ ГХА-ЫН ДҮН</t>
  </si>
  <si>
    <t>Магадлашгүй зардал /0.05%/</t>
  </si>
  <si>
    <t>НИЙТ ТӨСӨВ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</si>
</sst>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0"/>
      <color theme="1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4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1" fontId="4" fillId="0" borderId="0" xfId="0" applyNumberFormat="1" applyFont="1"/>
    <xf numFmtId="43" fontId="4" fillId="0" borderId="0" xfId="0" applyNumberFormat="1" applyFont="1"/>
    <xf numFmtId="43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41" fontId="4" fillId="0" borderId="1" xfId="0" applyNumberFormat="1" applyFont="1" applyBorder="1"/>
    <xf numFmtId="0" fontId="4" fillId="0" borderId="1" xfId="1" applyFont="1" applyBorder="1" applyAlignment="1">
      <alignment horizontal="right"/>
    </xf>
    <xf numFmtId="41" fontId="2" fillId="0" borderId="1" xfId="0" applyNumberFormat="1" applyFont="1" applyBorder="1" applyAlignment="1">
      <alignment vertical="center"/>
    </xf>
    <xf numFmtId="41" fontId="2" fillId="3" borderId="1" xfId="0" applyNumberFormat="1" applyFont="1" applyFill="1" applyBorder="1" applyAlignment="1">
      <alignment vertical="center"/>
    </xf>
    <xf numFmtId="41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1" fontId="2" fillId="0" borderId="1" xfId="0" applyNumberFormat="1" applyFont="1" applyBorder="1"/>
    <xf numFmtId="41" fontId="4" fillId="0" borderId="1" xfId="0" applyNumberFormat="1" applyFont="1" applyBorder="1" applyAlignment="1">
      <alignment vertical="top"/>
    </xf>
    <xf numFmtId="41" fontId="2" fillId="0" borderId="1" xfId="0" applyNumberFormat="1" applyFont="1" applyBorder="1" applyAlignment="1">
      <alignment vertical="top"/>
    </xf>
    <xf numFmtId="41" fontId="4" fillId="0" borderId="1" xfId="0" applyNumberFormat="1" applyFont="1" applyBorder="1" applyAlignment="1">
      <alignment vertical="center" wrapText="1"/>
    </xf>
    <xf numFmtId="41" fontId="4" fillId="0" borderId="1" xfId="0" applyNumberFormat="1" applyFont="1" applyBorder="1" applyAlignment="1">
      <alignment wrapText="1"/>
    </xf>
    <xf numFmtId="41" fontId="4" fillId="0" borderId="0" xfId="0" applyNumberFormat="1" applyFont="1" applyAlignment="1">
      <alignment wrapText="1"/>
    </xf>
    <xf numFmtId="41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41" fontId="2" fillId="0" borderId="1" xfId="1" applyNumberFormat="1" applyFont="1" applyBorder="1" applyAlignment="1">
      <alignment horizontal="center"/>
    </xf>
    <xf numFmtId="41" fontId="2" fillId="0" borderId="1" xfId="1" applyNumberFormat="1" applyFont="1" applyBorder="1"/>
    <xf numFmtId="41" fontId="4" fillId="0" borderId="1" xfId="1" applyNumberFormat="1" applyFont="1" applyBorder="1" applyAlignment="1">
      <alignment horizontal="center" vertical="center" wrapText="1"/>
    </xf>
    <xf numFmtId="41" fontId="2" fillId="0" borderId="1" xfId="1" applyNumberFormat="1" applyFont="1" applyBorder="1" applyAlignment="1">
      <alignment vertical="center"/>
    </xf>
    <xf numFmtId="41" fontId="4" fillId="0" borderId="1" xfId="1" applyNumberFormat="1" applyFont="1" applyBorder="1"/>
    <xf numFmtId="41" fontId="2" fillId="0" borderId="1" xfId="1" applyNumberFormat="1" applyFont="1" applyBorder="1" applyAlignment="1">
      <alignment horizontal="right" vertical="center"/>
    </xf>
    <xf numFmtId="41" fontId="4" fillId="0" borderId="1" xfId="1" applyNumberFormat="1" applyFont="1" applyBorder="1" applyAlignment="1">
      <alignment horizontal="right" vertical="center" wrapText="1"/>
    </xf>
    <xf numFmtId="41" fontId="4" fillId="0" borderId="1" xfId="1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 wrapText="1"/>
    </xf>
    <xf numFmtId="41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0" xfId="1" applyFont="1" applyBorder="1" applyAlignment="1">
      <alignment horizontal="center"/>
    </xf>
    <xf numFmtId="41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41" fontId="2" fillId="3" borderId="1" xfId="0" applyNumberFormat="1" applyFont="1" applyFill="1" applyBorder="1"/>
    <xf numFmtId="0" fontId="2" fillId="3" borderId="1" xfId="1" applyFont="1" applyFill="1" applyBorder="1" applyAlignment="1">
      <alignment horizontal="right"/>
    </xf>
    <xf numFmtId="41" fontId="2" fillId="3" borderId="1" xfId="1" applyNumberFormat="1" applyFont="1" applyFill="1" applyBorder="1" applyAlignment="1">
      <alignment horizontal="right"/>
    </xf>
    <xf numFmtId="41" fontId="2" fillId="2" borderId="1" xfId="0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1" fontId="4" fillId="3" borderId="1" xfId="0" applyNumberFormat="1" applyFont="1" applyFill="1" applyBorder="1"/>
    <xf numFmtId="41" fontId="4" fillId="3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" fillId="3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justify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41" fontId="4" fillId="3" borderId="1" xfId="0" applyNumberFormat="1" applyFont="1" applyFill="1" applyBorder="1" applyAlignment="1">
      <alignment vertical="center" wrapText="1"/>
    </xf>
    <xf numFmtId="41" fontId="4" fillId="3" borderId="1" xfId="1" applyNumberFormat="1" applyFont="1" applyFill="1" applyBorder="1" applyAlignment="1">
      <alignment horizontal="right" vertical="center" wrapText="1"/>
    </xf>
    <xf numFmtId="164" fontId="2" fillId="0" borderId="1" xfId="2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"/>
  <sheetViews>
    <sheetView tabSelected="1" workbookViewId="0">
      <selection activeCell="N14" sqref="N14"/>
    </sheetView>
  </sheetViews>
  <sheetFormatPr defaultRowHeight="14.25"/>
  <cols>
    <col min="1" max="1" width="3.85546875" style="6" bestFit="1" customWidth="1"/>
    <col min="2" max="2" width="55.42578125" style="6" customWidth="1"/>
    <col min="3" max="3" width="12.5703125" style="6" bestFit="1" customWidth="1"/>
    <col min="4" max="4" width="12.85546875" style="6" bestFit="1" customWidth="1"/>
    <col min="5" max="5" width="11.28515625" style="6" customWidth="1"/>
    <col min="6" max="6" width="14" style="6" customWidth="1"/>
    <col min="7" max="7" width="11.7109375" style="6" customWidth="1"/>
    <col min="8" max="8" width="15" style="6" customWidth="1"/>
    <col min="9" max="16384" width="9.140625" style="6"/>
  </cols>
  <sheetData>
    <row r="1" spans="1:8">
      <c r="A1" s="50" t="s">
        <v>14</v>
      </c>
      <c r="B1" s="50"/>
      <c r="C1" s="50"/>
      <c r="D1" s="50"/>
      <c r="E1" s="50"/>
      <c r="F1" s="50"/>
      <c r="G1" s="50"/>
      <c r="H1" s="50"/>
    </row>
    <row r="2" spans="1:8">
      <c r="A2" s="50" t="s">
        <v>15</v>
      </c>
      <c r="B2" s="50"/>
      <c r="C2" s="50"/>
      <c r="D2" s="50"/>
      <c r="E2" s="50"/>
      <c r="F2" s="50"/>
      <c r="G2" s="50"/>
      <c r="H2" s="50"/>
    </row>
    <row r="3" spans="1:8">
      <c r="A3" s="50" t="s">
        <v>16</v>
      </c>
      <c r="B3" s="50"/>
      <c r="C3" s="50"/>
      <c r="D3" s="50"/>
      <c r="E3" s="50"/>
      <c r="F3" s="50"/>
      <c r="G3" s="50"/>
      <c r="H3" s="50"/>
    </row>
    <row r="4" spans="1:8">
      <c r="A4" s="12"/>
      <c r="F4" s="8"/>
      <c r="H4" s="8"/>
    </row>
    <row r="5" spans="1:8" ht="15">
      <c r="A5" s="12"/>
      <c r="B5" s="51" t="s">
        <v>37</v>
      </c>
      <c r="C5" s="51"/>
      <c r="D5" s="51"/>
      <c r="E5" s="51"/>
      <c r="F5" s="51"/>
      <c r="G5" s="51"/>
      <c r="H5" s="51"/>
    </row>
    <row r="6" spans="1:8" ht="15">
      <c r="A6" s="12"/>
      <c r="B6" s="51" t="s">
        <v>17</v>
      </c>
      <c r="C6" s="51"/>
      <c r="D6" s="51"/>
      <c r="E6" s="51"/>
      <c r="F6" s="51"/>
      <c r="G6" s="51"/>
      <c r="H6" s="51"/>
    </row>
    <row r="7" spans="1:8" ht="15">
      <c r="A7" s="12"/>
      <c r="B7" s="1"/>
      <c r="C7" s="1"/>
      <c r="D7" s="1"/>
      <c r="E7" s="1"/>
      <c r="F7" s="50" t="s">
        <v>18</v>
      </c>
      <c r="G7" s="50"/>
      <c r="H7" s="50"/>
    </row>
    <row r="8" spans="1:8" ht="15">
      <c r="A8" s="12"/>
      <c r="B8" s="1"/>
      <c r="C8" s="1"/>
      <c r="D8" s="1"/>
      <c r="E8" s="1"/>
      <c r="F8" s="2"/>
      <c r="H8" s="8"/>
    </row>
    <row r="9" spans="1:8">
      <c r="A9" s="50" t="s">
        <v>38</v>
      </c>
      <c r="B9" s="50"/>
      <c r="C9" s="50"/>
      <c r="D9" s="50"/>
      <c r="E9" s="50"/>
      <c r="F9" s="50"/>
      <c r="G9" s="50"/>
      <c r="H9" s="50"/>
    </row>
    <row r="10" spans="1:8">
      <c r="A10" s="13"/>
      <c r="B10" s="13"/>
      <c r="C10" s="13"/>
      <c r="D10" s="13"/>
      <c r="E10" s="13"/>
      <c r="F10" s="14"/>
      <c r="G10" s="13"/>
      <c r="H10" s="14"/>
    </row>
    <row r="11" spans="1:8">
      <c r="A11" s="50" t="s">
        <v>39</v>
      </c>
      <c r="B11" s="50"/>
      <c r="C11" s="50"/>
      <c r="D11" s="50"/>
      <c r="E11" s="50"/>
      <c r="F11" s="50"/>
      <c r="G11" s="50"/>
      <c r="H11" s="50"/>
    </row>
    <row r="12" spans="1:8">
      <c r="A12" s="58" t="s">
        <v>62</v>
      </c>
      <c r="B12" s="58" t="s">
        <v>63</v>
      </c>
      <c r="C12" s="59" t="s">
        <v>0</v>
      </c>
      <c r="D12" s="60" t="s">
        <v>64</v>
      </c>
      <c r="E12" s="52" t="s">
        <v>19</v>
      </c>
      <c r="F12" s="52"/>
      <c r="G12" s="52" t="s">
        <v>20</v>
      </c>
      <c r="H12" s="52"/>
    </row>
    <row r="13" spans="1:8">
      <c r="A13" s="58"/>
      <c r="B13" s="58"/>
      <c r="C13" s="59"/>
      <c r="D13" s="60"/>
      <c r="E13" s="3" t="s">
        <v>1</v>
      </c>
      <c r="F13" s="4" t="s">
        <v>2</v>
      </c>
      <c r="G13" s="3" t="s">
        <v>1</v>
      </c>
      <c r="H13" s="4" t="s">
        <v>2</v>
      </c>
    </row>
    <row r="14" spans="1:8" ht="15">
      <c r="A14" s="61">
        <v>1</v>
      </c>
      <c r="B14" s="61">
        <v>2</v>
      </c>
      <c r="C14" s="61">
        <v>3</v>
      </c>
      <c r="D14" s="23">
        <v>4</v>
      </c>
      <c r="E14" s="16">
        <v>5</v>
      </c>
      <c r="F14" s="16">
        <v>6</v>
      </c>
      <c r="G14" s="16">
        <v>7</v>
      </c>
      <c r="H14" s="16">
        <v>8</v>
      </c>
    </row>
    <row r="15" spans="1:8">
      <c r="A15" s="3">
        <v>1</v>
      </c>
      <c r="B15" s="62" t="s">
        <v>3</v>
      </c>
      <c r="C15" s="3" t="s">
        <v>65</v>
      </c>
      <c r="D15" s="63">
        <v>200000</v>
      </c>
      <c r="E15" s="18">
        <v>154</v>
      </c>
      <c r="F15" s="18">
        <f>D15*E15</f>
        <v>30800000</v>
      </c>
      <c r="G15" s="35">
        <f>E15</f>
        <v>154</v>
      </c>
      <c r="H15" s="35">
        <f>+D15*G15</f>
        <v>30800000</v>
      </c>
    </row>
    <row r="16" spans="1:8">
      <c r="A16" s="3">
        <v>2</v>
      </c>
      <c r="B16" s="62" t="s">
        <v>4</v>
      </c>
      <c r="C16" s="3" t="s">
        <v>65</v>
      </c>
      <c r="D16" s="63">
        <v>200000</v>
      </c>
      <c r="E16" s="18">
        <v>125</v>
      </c>
      <c r="F16" s="18">
        <f t="shared" ref="F16:F75" si="0">D16*E16</f>
        <v>25000000</v>
      </c>
      <c r="G16" s="35">
        <v>125</v>
      </c>
      <c r="H16" s="35">
        <f t="shared" ref="H16:H75" si="1">+D16*G16</f>
        <v>25000000</v>
      </c>
    </row>
    <row r="17" spans="1:8" ht="15">
      <c r="A17" s="64" t="s">
        <v>2</v>
      </c>
      <c r="B17" s="64"/>
      <c r="C17" s="65"/>
      <c r="D17" s="66"/>
      <c r="E17" s="21"/>
      <c r="F17" s="67">
        <f>SUM(F15:F16)</f>
        <v>55800000</v>
      </c>
      <c r="G17" s="68"/>
      <c r="H17" s="69">
        <f>SUM(H15:H16)</f>
        <v>55800000</v>
      </c>
    </row>
    <row r="18" spans="1:8" ht="15">
      <c r="A18" s="3">
        <v>3</v>
      </c>
      <c r="B18" s="62" t="s">
        <v>9</v>
      </c>
      <c r="C18" s="3" t="s">
        <v>5</v>
      </c>
      <c r="D18" s="63">
        <v>215000</v>
      </c>
      <c r="E18" s="70"/>
      <c r="F18" s="18">
        <f t="shared" si="0"/>
        <v>0</v>
      </c>
      <c r="G18" s="71"/>
      <c r="H18" s="35">
        <f t="shared" si="1"/>
        <v>0</v>
      </c>
    </row>
    <row r="19" spans="1:8">
      <c r="A19" s="3">
        <v>4</v>
      </c>
      <c r="B19" s="62" t="s">
        <v>36</v>
      </c>
      <c r="C19" s="3" t="s">
        <v>66</v>
      </c>
      <c r="D19" s="63">
        <v>200000</v>
      </c>
      <c r="E19" s="18"/>
      <c r="F19" s="18">
        <f t="shared" si="0"/>
        <v>0</v>
      </c>
      <c r="G19" s="35"/>
      <c r="H19" s="35">
        <f t="shared" si="1"/>
        <v>0</v>
      </c>
    </row>
    <row r="20" spans="1:8">
      <c r="A20" s="3">
        <v>5</v>
      </c>
      <c r="B20" s="62" t="s">
        <v>7</v>
      </c>
      <c r="C20" s="3" t="s">
        <v>65</v>
      </c>
      <c r="D20" s="63">
        <v>200000</v>
      </c>
      <c r="E20" s="22"/>
      <c r="F20" s="18">
        <f t="shared" si="0"/>
        <v>0</v>
      </c>
      <c r="G20" s="35"/>
      <c r="H20" s="35">
        <f t="shared" si="1"/>
        <v>0</v>
      </c>
    </row>
    <row r="21" spans="1:8">
      <c r="A21" s="3">
        <v>6</v>
      </c>
      <c r="B21" s="72" t="s">
        <v>67</v>
      </c>
      <c r="C21" s="3" t="s">
        <v>65</v>
      </c>
      <c r="D21" s="63">
        <v>200000</v>
      </c>
      <c r="E21" s="18"/>
      <c r="F21" s="18">
        <f t="shared" si="0"/>
        <v>0</v>
      </c>
      <c r="G21" s="35"/>
      <c r="H21" s="35">
        <f t="shared" si="1"/>
        <v>0</v>
      </c>
    </row>
    <row r="22" spans="1:8">
      <c r="A22" s="3">
        <v>7</v>
      </c>
      <c r="B22" s="62" t="s">
        <v>68</v>
      </c>
      <c r="C22" s="3" t="s">
        <v>69</v>
      </c>
      <c r="D22" s="63">
        <v>400000</v>
      </c>
      <c r="E22" s="18"/>
      <c r="F22" s="18">
        <f t="shared" si="0"/>
        <v>0</v>
      </c>
      <c r="G22" s="35"/>
      <c r="H22" s="35">
        <f t="shared" si="1"/>
        <v>0</v>
      </c>
    </row>
    <row r="23" spans="1:8">
      <c r="A23" s="3">
        <v>8</v>
      </c>
      <c r="B23" s="73" t="s">
        <v>70</v>
      </c>
      <c r="C23" s="3" t="s">
        <v>71</v>
      </c>
      <c r="D23" s="63">
        <v>40000</v>
      </c>
      <c r="E23" s="18"/>
      <c r="F23" s="18">
        <f t="shared" si="0"/>
        <v>0</v>
      </c>
      <c r="G23" s="35"/>
      <c r="H23" s="35">
        <f t="shared" si="1"/>
        <v>0</v>
      </c>
    </row>
    <row r="24" spans="1:8">
      <c r="A24" s="3">
        <v>9</v>
      </c>
      <c r="B24" s="73" t="s">
        <v>72</v>
      </c>
      <c r="C24" s="3" t="s">
        <v>71</v>
      </c>
      <c r="D24" s="63">
        <v>50000</v>
      </c>
      <c r="E24" s="18"/>
      <c r="F24" s="18">
        <f t="shared" si="0"/>
        <v>0</v>
      </c>
      <c r="G24" s="35"/>
      <c r="H24" s="35">
        <f t="shared" si="1"/>
        <v>0</v>
      </c>
    </row>
    <row r="25" spans="1:8">
      <c r="A25" s="3">
        <v>10</v>
      </c>
      <c r="B25" s="62" t="s">
        <v>73</v>
      </c>
      <c r="C25" s="3" t="s">
        <v>10</v>
      </c>
      <c r="D25" s="63">
        <v>100000</v>
      </c>
      <c r="E25" s="18"/>
      <c r="F25" s="18">
        <f t="shared" si="0"/>
        <v>0</v>
      </c>
      <c r="G25" s="35"/>
      <c r="H25" s="35">
        <f t="shared" si="1"/>
        <v>0</v>
      </c>
    </row>
    <row r="26" spans="1:8">
      <c r="A26" s="3">
        <v>11</v>
      </c>
      <c r="B26" s="73" t="s">
        <v>74</v>
      </c>
      <c r="C26" s="3" t="s">
        <v>10</v>
      </c>
      <c r="D26" s="63">
        <v>100000</v>
      </c>
      <c r="E26" s="18"/>
      <c r="F26" s="18">
        <f t="shared" si="0"/>
        <v>0</v>
      </c>
      <c r="G26" s="35"/>
      <c r="H26" s="35">
        <f t="shared" si="1"/>
        <v>0</v>
      </c>
    </row>
    <row r="27" spans="1:8">
      <c r="A27" s="3">
        <v>12</v>
      </c>
      <c r="B27" s="73" t="s">
        <v>11</v>
      </c>
      <c r="C27" s="3" t="s">
        <v>10</v>
      </c>
      <c r="D27" s="63">
        <v>50000</v>
      </c>
      <c r="E27" s="18"/>
      <c r="F27" s="18">
        <f t="shared" si="0"/>
        <v>0</v>
      </c>
      <c r="G27" s="35"/>
      <c r="H27" s="35">
        <f t="shared" si="1"/>
        <v>0</v>
      </c>
    </row>
    <row r="28" spans="1:8">
      <c r="A28" s="3"/>
      <c r="B28" s="49" t="s">
        <v>75</v>
      </c>
      <c r="C28" s="3"/>
      <c r="D28" s="63"/>
      <c r="E28" s="18"/>
      <c r="F28" s="18">
        <f t="shared" si="0"/>
        <v>0</v>
      </c>
      <c r="G28" s="35"/>
      <c r="H28" s="35">
        <f t="shared" si="1"/>
        <v>0</v>
      </c>
    </row>
    <row r="29" spans="1:8">
      <c r="A29" s="3">
        <v>13</v>
      </c>
      <c r="B29" s="73" t="s">
        <v>76</v>
      </c>
      <c r="C29" s="3" t="s">
        <v>66</v>
      </c>
      <c r="D29" s="63">
        <v>75000</v>
      </c>
      <c r="E29" s="18"/>
      <c r="F29" s="18">
        <f t="shared" si="0"/>
        <v>0</v>
      </c>
      <c r="G29" s="35"/>
      <c r="H29" s="35">
        <f t="shared" si="1"/>
        <v>0</v>
      </c>
    </row>
    <row r="30" spans="1:8">
      <c r="A30" s="3">
        <v>14</v>
      </c>
      <c r="B30" s="73" t="s">
        <v>77</v>
      </c>
      <c r="C30" s="3" t="s">
        <v>66</v>
      </c>
      <c r="D30" s="63">
        <v>80000</v>
      </c>
      <c r="E30" s="18"/>
      <c r="F30" s="18">
        <f t="shared" si="0"/>
        <v>0</v>
      </c>
      <c r="G30" s="35"/>
      <c r="H30" s="35">
        <f t="shared" si="1"/>
        <v>0</v>
      </c>
    </row>
    <row r="31" spans="1:8">
      <c r="A31" s="3">
        <v>15</v>
      </c>
      <c r="B31" s="73" t="s">
        <v>78</v>
      </c>
      <c r="C31" s="3" t="s">
        <v>79</v>
      </c>
      <c r="D31" s="63">
        <v>2500000</v>
      </c>
      <c r="E31" s="18"/>
      <c r="F31" s="18">
        <f t="shared" si="0"/>
        <v>0</v>
      </c>
      <c r="G31" s="35"/>
      <c r="H31" s="35">
        <f t="shared" si="1"/>
        <v>0</v>
      </c>
    </row>
    <row r="32" spans="1:8">
      <c r="A32" s="3"/>
      <c r="B32" s="49" t="s">
        <v>80</v>
      </c>
      <c r="C32" s="62"/>
      <c r="D32" s="62"/>
      <c r="E32" s="18"/>
      <c r="F32" s="18">
        <f t="shared" si="0"/>
        <v>0</v>
      </c>
      <c r="G32" s="35"/>
      <c r="H32" s="35">
        <f t="shared" si="1"/>
        <v>0</v>
      </c>
    </row>
    <row r="33" spans="1:8">
      <c r="A33" s="3">
        <v>16</v>
      </c>
      <c r="B33" s="62" t="s">
        <v>81</v>
      </c>
      <c r="C33" s="3" t="s">
        <v>71</v>
      </c>
      <c r="D33" s="63">
        <v>50000</v>
      </c>
      <c r="E33" s="18"/>
      <c r="F33" s="18">
        <f t="shared" si="0"/>
        <v>0</v>
      </c>
      <c r="G33" s="35"/>
      <c r="H33" s="35">
        <f t="shared" si="1"/>
        <v>0</v>
      </c>
    </row>
    <row r="34" spans="1:8">
      <c r="A34" s="3">
        <v>17</v>
      </c>
      <c r="B34" s="62" t="s">
        <v>82</v>
      </c>
      <c r="C34" s="3" t="s">
        <v>71</v>
      </c>
      <c r="D34" s="63">
        <v>40000</v>
      </c>
      <c r="E34" s="18"/>
      <c r="F34" s="18">
        <f t="shared" si="0"/>
        <v>0</v>
      </c>
      <c r="G34" s="35"/>
      <c r="H34" s="35">
        <f t="shared" si="1"/>
        <v>0</v>
      </c>
    </row>
    <row r="35" spans="1:8">
      <c r="A35" s="3">
        <v>18</v>
      </c>
      <c r="B35" s="62" t="s">
        <v>83</v>
      </c>
      <c r="C35" s="3" t="s">
        <v>71</v>
      </c>
      <c r="D35" s="63">
        <v>20000</v>
      </c>
      <c r="E35" s="18"/>
      <c r="F35" s="18">
        <f t="shared" si="0"/>
        <v>0</v>
      </c>
      <c r="G35" s="35"/>
      <c r="H35" s="35">
        <f t="shared" si="1"/>
        <v>0</v>
      </c>
    </row>
    <row r="36" spans="1:8">
      <c r="A36" s="3">
        <v>19</v>
      </c>
      <c r="B36" s="62" t="s">
        <v>84</v>
      </c>
      <c r="C36" s="3" t="s">
        <v>71</v>
      </c>
      <c r="D36" s="63">
        <v>20000</v>
      </c>
      <c r="E36" s="18"/>
      <c r="F36" s="18">
        <f t="shared" si="0"/>
        <v>0</v>
      </c>
      <c r="G36" s="35"/>
      <c r="H36" s="35">
        <f t="shared" si="1"/>
        <v>0</v>
      </c>
    </row>
    <row r="37" spans="1:8">
      <c r="A37" s="3">
        <v>20</v>
      </c>
      <c r="B37" s="62" t="s">
        <v>85</v>
      </c>
      <c r="C37" s="3" t="s">
        <v>71</v>
      </c>
      <c r="D37" s="63">
        <v>31200</v>
      </c>
      <c r="E37" s="18"/>
      <c r="F37" s="18">
        <f t="shared" si="0"/>
        <v>0</v>
      </c>
      <c r="G37" s="35"/>
      <c r="H37" s="35">
        <f t="shared" si="1"/>
        <v>0</v>
      </c>
    </row>
    <row r="38" spans="1:8">
      <c r="A38" s="3">
        <v>21</v>
      </c>
      <c r="B38" s="62" t="s">
        <v>49</v>
      </c>
      <c r="C38" s="3" t="s">
        <v>71</v>
      </c>
      <c r="D38" s="63">
        <v>250000</v>
      </c>
      <c r="E38" s="18"/>
      <c r="F38" s="18">
        <f t="shared" si="0"/>
        <v>0</v>
      </c>
      <c r="G38" s="35"/>
      <c r="H38" s="35">
        <f t="shared" si="1"/>
        <v>0</v>
      </c>
    </row>
    <row r="39" spans="1:8" ht="15">
      <c r="A39" s="3">
        <v>22</v>
      </c>
      <c r="B39" s="62" t="s">
        <v>86</v>
      </c>
      <c r="C39" s="3" t="s">
        <v>71</v>
      </c>
      <c r="D39" s="74">
        <v>50000</v>
      </c>
      <c r="E39" s="20"/>
      <c r="F39" s="18">
        <f t="shared" si="0"/>
        <v>0</v>
      </c>
      <c r="G39" s="24"/>
      <c r="H39" s="35">
        <f t="shared" si="1"/>
        <v>0</v>
      </c>
    </row>
    <row r="40" spans="1:8">
      <c r="A40" s="3">
        <v>23</v>
      </c>
      <c r="B40" s="62" t="s">
        <v>87</v>
      </c>
      <c r="C40" s="3" t="s">
        <v>71</v>
      </c>
      <c r="D40" s="63">
        <v>50000</v>
      </c>
      <c r="E40" s="18"/>
      <c r="F40" s="18">
        <f t="shared" si="0"/>
        <v>0</v>
      </c>
      <c r="G40" s="35">
        <f>E40</f>
        <v>0</v>
      </c>
      <c r="H40" s="35">
        <f t="shared" si="1"/>
        <v>0</v>
      </c>
    </row>
    <row r="41" spans="1:8">
      <c r="A41" s="3">
        <v>24</v>
      </c>
      <c r="B41" s="62" t="s">
        <v>88</v>
      </c>
      <c r="C41" s="3" t="s">
        <v>71</v>
      </c>
      <c r="D41" s="63">
        <v>50000</v>
      </c>
      <c r="E41" s="18"/>
      <c r="F41" s="18">
        <f t="shared" si="0"/>
        <v>0</v>
      </c>
      <c r="G41" s="35">
        <f t="shared" ref="G41:G42" si="2">E41</f>
        <v>0</v>
      </c>
      <c r="H41" s="35">
        <f t="shared" si="1"/>
        <v>0</v>
      </c>
    </row>
    <row r="42" spans="1:8" ht="15">
      <c r="A42" s="75" t="s">
        <v>89</v>
      </c>
      <c r="B42" s="76"/>
      <c r="C42" s="65"/>
      <c r="D42" s="66"/>
      <c r="E42" s="77"/>
      <c r="F42" s="77">
        <f>SUM(F18:F41)</f>
        <v>0</v>
      </c>
      <c r="G42" s="78">
        <f t="shared" si="2"/>
        <v>0</v>
      </c>
      <c r="H42" s="78">
        <f>SUM(H18:H41)</f>
        <v>0</v>
      </c>
    </row>
    <row r="43" spans="1:8" ht="15">
      <c r="A43" s="79">
        <v>25</v>
      </c>
      <c r="B43" s="62" t="s">
        <v>90</v>
      </c>
      <c r="C43" s="80"/>
      <c r="D43" s="80"/>
      <c r="E43" s="20"/>
      <c r="F43" s="18">
        <f t="shared" si="0"/>
        <v>0</v>
      </c>
      <c r="G43" s="19"/>
      <c r="H43" s="35">
        <f t="shared" si="1"/>
        <v>0</v>
      </c>
    </row>
    <row r="44" spans="1:8" ht="15">
      <c r="A44" s="3">
        <v>26</v>
      </c>
      <c r="B44" s="73" t="s">
        <v>91</v>
      </c>
      <c r="C44" s="3" t="s">
        <v>6</v>
      </c>
      <c r="D44" s="25"/>
      <c r="E44" s="26"/>
      <c r="F44" s="18">
        <f t="shared" si="0"/>
        <v>0</v>
      </c>
      <c r="G44" s="27"/>
      <c r="H44" s="35">
        <f t="shared" si="1"/>
        <v>0</v>
      </c>
    </row>
    <row r="45" spans="1:8">
      <c r="A45" s="3">
        <v>27</v>
      </c>
      <c r="B45" s="62" t="s">
        <v>92</v>
      </c>
      <c r="C45" s="3" t="s">
        <v>65</v>
      </c>
      <c r="D45" s="81">
        <v>20000</v>
      </c>
      <c r="E45" s="18"/>
      <c r="F45" s="18">
        <f t="shared" si="0"/>
        <v>0</v>
      </c>
      <c r="G45" s="35"/>
      <c r="H45" s="35">
        <f t="shared" si="1"/>
        <v>0</v>
      </c>
    </row>
    <row r="46" spans="1:8">
      <c r="A46" s="3">
        <v>28</v>
      </c>
      <c r="B46" s="62" t="s">
        <v>13</v>
      </c>
      <c r="C46" s="3" t="s">
        <v>65</v>
      </c>
      <c r="D46" s="63">
        <v>200000</v>
      </c>
      <c r="E46" s="18"/>
      <c r="F46" s="18">
        <f t="shared" si="0"/>
        <v>0</v>
      </c>
      <c r="G46" s="35"/>
      <c r="H46" s="35">
        <f t="shared" si="1"/>
        <v>0</v>
      </c>
    </row>
    <row r="47" spans="1:8" ht="15">
      <c r="A47" s="75" t="s">
        <v>2</v>
      </c>
      <c r="B47" s="76"/>
      <c r="C47" s="65"/>
      <c r="D47" s="66"/>
      <c r="E47" s="77"/>
      <c r="F47" s="77">
        <f>SUM(F43:F46)</f>
        <v>0</v>
      </c>
      <c r="G47" s="78"/>
      <c r="H47" s="78">
        <f>SUM(H43:H46)</f>
        <v>0</v>
      </c>
    </row>
    <row r="48" spans="1:8">
      <c r="A48" s="3"/>
      <c r="B48" s="49" t="s">
        <v>93</v>
      </c>
      <c r="C48" s="3"/>
      <c r="D48" s="28"/>
      <c r="E48" s="18"/>
      <c r="F48" s="18">
        <f t="shared" si="0"/>
        <v>0</v>
      </c>
      <c r="G48" s="35"/>
      <c r="H48" s="35">
        <f t="shared" si="1"/>
        <v>0</v>
      </c>
    </row>
    <row r="49" spans="1:8">
      <c r="A49" s="3">
        <v>29</v>
      </c>
      <c r="B49" s="73" t="s">
        <v>94</v>
      </c>
      <c r="C49" s="3" t="s">
        <v>8</v>
      </c>
      <c r="D49" s="81">
        <v>2500</v>
      </c>
      <c r="E49" s="26"/>
      <c r="F49" s="18">
        <f t="shared" si="0"/>
        <v>0</v>
      </c>
      <c r="G49" s="35"/>
      <c r="H49" s="35">
        <f t="shared" si="1"/>
        <v>0</v>
      </c>
    </row>
    <row r="50" spans="1:8">
      <c r="A50" s="3">
        <v>30</v>
      </c>
      <c r="B50" s="82" t="s">
        <v>95</v>
      </c>
      <c r="C50" s="3" t="s">
        <v>8</v>
      </c>
      <c r="D50" s="81">
        <v>3000</v>
      </c>
      <c r="E50" s="18"/>
      <c r="F50" s="18">
        <f t="shared" si="0"/>
        <v>0</v>
      </c>
      <c r="G50" s="35"/>
      <c r="H50" s="35">
        <f t="shared" si="1"/>
        <v>0</v>
      </c>
    </row>
    <row r="51" spans="1:8">
      <c r="A51" s="3">
        <v>31</v>
      </c>
      <c r="B51" s="73" t="s">
        <v>96</v>
      </c>
      <c r="C51" s="3" t="s">
        <v>12</v>
      </c>
      <c r="D51" s="81">
        <v>600</v>
      </c>
      <c r="E51" s="18"/>
      <c r="F51" s="18">
        <f t="shared" si="0"/>
        <v>0</v>
      </c>
      <c r="G51" s="35">
        <f>E51</f>
        <v>0</v>
      </c>
      <c r="H51" s="35">
        <f t="shared" si="1"/>
        <v>0</v>
      </c>
    </row>
    <row r="52" spans="1:8" ht="15">
      <c r="A52" s="3"/>
      <c r="B52" s="83" t="s">
        <v>97</v>
      </c>
      <c r="C52" s="83"/>
      <c r="D52" s="28"/>
      <c r="E52" s="29"/>
      <c r="F52" s="18">
        <f>SUM(F49:F51)</f>
        <v>0</v>
      </c>
      <c r="G52" s="19"/>
      <c r="H52" s="35">
        <f>SUM(H49:H51)</f>
        <v>0</v>
      </c>
    </row>
    <row r="53" spans="1:8" ht="15">
      <c r="A53" s="75" t="s">
        <v>98</v>
      </c>
      <c r="B53" s="76"/>
      <c r="C53" s="65"/>
      <c r="D53" s="66"/>
      <c r="E53" s="21"/>
      <c r="F53" s="67">
        <f>+F52+F47+F42+F17</f>
        <v>55800000</v>
      </c>
      <c r="G53" s="84"/>
      <c r="H53" s="69">
        <f>+H47+H42+H17</f>
        <v>55800000</v>
      </c>
    </row>
    <row r="54" spans="1:8" ht="15">
      <c r="A54" s="85"/>
      <c r="B54" s="25" t="s">
        <v>40</v>
      </c>
      <c r="C54" s="85"/>
      <c r="D54" s="28"/>
      <c r="E54" s="70"/>
      <c r="F54" s="18">
        <f t="shared" si="0"/>
        <v>0</v>
      </c>
      <c r="G54" s="86"/>
      <c r="H54" s="35">
        <f t="shared" si="1"/>
        <v>0</v>
      </c>
    </row>
    <row r="55" spans="1:8">
      <c r="A55" s="85">
        <v>32</v>
      </c>
      <c r="B55" s="25" t="s">
        <v>41</v>
      </c>
      <c r="C55" s="85" t="s">
        <v>71</v>
      </c>
      <c r="D55" s="63">
        <v>130000</v>
      </c>
      <c r="E55" s="18"/>
      <c r="F55" s="18">
        <f t="shared" si="0"/>
        <v>0</v>
      </c>
      <c r="G55" s="35"/>
      <c r="H55" s="35">
        <f t="shared" si="1"/>
        <v>0</v>
      </c>
    </row>
    <row r="56" spans="1:8">
      <c r="A56" s="85">
        <v>33</v>
      </c>
      <c r="B56" s="25" t="s">
        <v>42</v>
      </c>
      <c r="C56" s="85" t="s">
        <v>71</v>
      </c>
      <c r="D56" s="63">
        <v>50000</v>
      </c>
      <c r="E56" s="26"/>
      <c r="F56" s="18">
        <f t="shared" si="0"/>
        <v>0</v>
      </c>
      <c r="G56" s="35"/>
      <c r="H56" s="35">
        <f t="shared" si="1"/>
        <v>0</v>
      </c>
    </row>
    <row r="57" spans="1:8">
      <c r="A57" s="85">
        <v>34</v>
      </c>
      <c r="B57" s="25" t="s">
        <v>43</v>
      </c>
      <c r="C57" s="85" t="s">
        <v>71</v>
      </c>
      <c r="D57" s="63">
        <v>40000</v>
      </c>
      <c r="E57" s="22"/>
      <c r="F57" s="18">
        <f t="shared" si="0"/>
        <v>0</v>
      </c>
      <c r="G57" s="35"/>
      <c r="H57" s="35">
        <f t="shared" si="1"/>
        <v>0</v>
      </c>
    </row>
    <row r="58" spans="1:8">
      <c r="A58" s="85">
        <v>35</v>
      </c>
      <c r="B58" s="25" t="s">
        <v>44</v>
      </c>
      <c r="C58" s="85" t="s">
        <v>71</v>
      </c>
      <c r="D58" s="63">
        <v>40000</v>
      </c>
      <c r="E58" s="18"/>
      <c r="F58" s="18">
        <f t="shared" si="0"/>
        <v>0</v>
      </c>
      <c r="G58" s="35"/>
      <c r="H58" s="35">
        <f t="shared" si="1"/>
        <v>0</v>
      </c>
    </row>
    <row r="59" spans="1:8">
      <c r="A59" s="85">
        <v>36</v>
      </c>
      <c r="B59" s="25" t="s">
        <v>45</v>
      </c>
      <c r="C59" s="85" t="s">
        <v>71</v>
      </c>
      <c r="D59" s="63">
        <v>40000</v>
      </c>
      <c r="E59" s="26"/>
      <c r="F59" s="18">
        <f t="shared" si="0"/>
        <v>0</v>
      </c>
      <c r="G59" s="35"/>
      <c r="H59" s="35">
        <f t="shared" si="1"/>
        <v>0</v>
      </c>
    </row>
    <row r="60" spans="1:8">
      <c r="A60" s="85">
        <v>37</v>
      </c>
      <c r="B60" s="25" t="s">
        <v>46</v>
      </c>
      <c r="C60" s="85" t="s">
        <v>71</v>
      </c>
      <c r="D60" s="63">
        <v>40000</v>
      </c>
      <c r="E60" s="26"/>
      <c r="F60" s="18">
        <f t="shared" si="0"/>
        <v>0</v>
      </c>
      <c r="G60" s="35">
        <f t="shared" ref="G60:G69" si="3">E60</f>
        <v>0</v>
      </c>
      <c r="H60" s="35">
        <f t="shared" si="1"/>
        <v>0</v>
      </c>
    </row>
    <row r="61" spans="1:8">
      <c r="A61" s="85">
        <v>38</v>
      </c>
      <c r="B61" s="25" t="s">
        <v>47</v>
      </c>
      <c r="C61" s="85" t="s">
        <v>71</v>
      </c>
      <c r="D61" s="63">
        <v>30000</v>
      </c>
      <c r="E61" s="26"/>
      <c r="F61" s="18">
        <f t="shared" si="0"/>
        <v>0</v>
      </c>
      <c r="G61" s="35">
        <f t="shared" si="3"/>
        <v>0</v>
      </c>
      <c r="H61" s="35">
        <f t="shared" si="1"/>
        <v>0</v>
      </c>
    </row>
    <row r="62" spans="1:8">
      <c r="A62" s="85">
        <v>39</v>
      </c>
      <c r="B62" s="25" t="s">
        <v>48</v>
      </c>
      <c r="C62" s="85" t="s">
        <v>71</v>
      </c>
      <c r="D62" s="63">
        <v>91000</v>
      </c>
      <c r="E62" s="26"/>
      <c r="F62" s="18">
        <f t="shared" si="0"/>
        <v>0</v>
      </c>
      <c r="G62" s="35">
        <f t="shared" si="3"/>
        <v>0</v>
      </c>
      <c r="H62" s="35">
        <f t="shared" si="1"/>
        <v>0</v>
      </c>
    </row>
    <row r="63" spans="1:8">
      <c r="A63" s="85">
        <v>40</v>
      </c>
      <c r="B63" s="25" t="s">
        <v>49</v>
      </c>
      <c r="C63" s="85" t="s">
        <v>71</v>
      </c>
      <c r="D63" s="63">
        <v>3500000</v>
      </c>
      <c r="E63" s="26"/>
      <c r="F63" s="18">
        <f t="shared" si="0"/>
        <v>0</v>
      </c>
      <c r="G63" s="35">
        <f t="shared" si="3"/>
        <v>0</v>
      </c>
      <c r="H63" s="35">
        <f t="shared" si="1"/>
        <v>0</v>
      </c>
    </row>
    <row r="64" spans="1:8">
      <c r="A64" s="85">
        <v>41</v>
      </c>
      <c r="B64" s="25" t="s">
        <v>50</v>
      </c>
      <c r="C64" s="85" t="s">
        <v>99</v>
      </c>
      <c r="D64" s="63">
        <v>90000</v>
      </c>
      <c r="E64" s="26"/>
      <c r="F64" s="18">
        <f t="shared" si="0"/>
        <v>0</v>
      </c>
      <c r="G64" s="35">
        <f t="shared" si="3"/>
        <v>0</v>
      </c>
      <c r="H64" s="35">
        <f t="shared" si="1"/>
        <v>0</v>
      </c>
    </row>
    <row r="65" spans="1:8">
      <c r="A65" s="85">
        <v>42</v>
      </c>
      <c r="B65" s="25" t="s">
        <v>51</v>
      </c>
      <c r="C65" s="85" t="s">
        <v>100</v>
      </c>
      <c r="D65" s="63">
        <v>80000</v>
      </c>
      <c r="E65" s="26"/>
      <c r="F65" s="18">
        <f t="shared" si="0"/>
        <v>0</v>
      </c>
      <c r="G65" s="35">
        <f t="shared" si="3"/>
        <v>0</v>
      </c>
      <c r="H65" s="35">
        <f t="shared" si="1"/>
        <v>0</v>
      </c>
    </row>
    <row r="66" spans="1:8">
      <c r="A66" s="85">
        <v>43</v>
      </c>
      <c r="B66" s="25" t="s">
        <v>52</v>
      </c>
      <c r="C66" s="85" t="s">
        <v>101</v>
      </c>
      <c r="D66" s="63">
        <v>100000</v>
      </c>
      <c r="E66" s="26"/>
      <c r="F66" s="18">
        <f t="shared" si="0"/>
        <v>0</v>
      </c>
      <c r="G66" s="46"/>
      <c r="H66" s="35">
        <f t="shared" si="1"/>
        <v>0</v>
      </c>
    </row>
    <row r="67" spans="1:8">
      <c r="A67" s="85">
        <v>44</v>
      </c>
      <c r="B67" s="25" t="s">
        <v>53</v>
      </c>
      <c r="C67" s="85" t="s">
        <v>71</v>
      </c>
      <c r="D67" s="63">
        <v>51000</v>
      </c>
      <c r="E67" s="30"/>
      <c r="F67" s="18">
        <f t="shared" si="0"/>
        <v>0</v>
      </c>
      <c r="G67" s="35"/>
      <c r="H67" s="35">
        <f t="shared" si="1"/>
        <v>0</v>
      </c>
    </row>
    <row r="68" spans="1:8">
      <c r="A68" s="85">
        <v>45</v>
      </c>
      <c r="B68" s="87" t="s">
        <v>54</v>
      </c>
      <c r="C68" s="85" t="s">
        <v>71</v>
      </c>
      <c r="D68" s="63">
        <v>50000</v>
      </c>
      <c r="E68" s="30"/>
      <c r="F68" s="18">
        <f t="shared" si="0"/>
        <v>0</v>
      </c>
      <c r="G68" s="35"/>
      <c r="H68" s="35">
        <f t="shared" si="1"/>
        <v>0</v>
      </c>
    </row>
    <row r="69" spans="1:8">
      <c r="A69" s="85">
        <v>46</v>
      </c>
      <c r="B69" s="88" t="s">
        <v>55</v>
      </c>
      <c r="C69" s="85" t="s">
        <v>71</v>
      </c>
      <c r="D69" s="63">
        <v>150000</v>
      </c>
      <c r="E69" s="30"/>
      <c r="F69" s="18">
        <f t="shared" si="0"/>
        <v>0</v>
      </c>
      <c r="G69" s="35">
        <f t="shared" si="3"/>
        <v>0</v>
      </c>
      <c r="H69" s="35">
        <f t="shared" si="1"/>
        <v>0</v>
      </c>
    </row>
    <row r="70" spans="1:8" ht="15">
      <c r="A70" s="85">
        <v>47</v>
      </c>
      <c r="B70" s="25" t="s">
        <v>56</v>
      </c>
      <c r="C70" s="85" t="s">
        <v>71</v>
      </c>
      <c r="D70" s="63">
        <v>200000</v>
      </c>
      <c r="E70" s="31"/>
      <c r="F70" s="18">
        <f t="shared" si="0"/>
        <v>0</v>
      </c>
      <c r="G70" s="19"/>
      <c r="H70" s="35">
        <f t="shared" si="1"/>
        <v>0</v>
      </c>
    </row>
    <row r="71" spans="1:8" ht="15">
      <c r="A71" s="89"/>
      <c r="B71" s="90" t="s">
        <v>57</v>
      </c>
      <c r="C71" s="89"/>
      <c r="D71" s="91"/>
      <c r="E71" s="92"/>
      <c r="F71" s="77">
        <f>SUM(F55:F70)</f>
        <v>0</v>
      </c>
      <c r="G71" s="93"/>
      <c r="H71" s="78">
        <f t="shared" si="1"/>
        <v>0</v>
      </c>
    </row>
    <row r="72" spans="1:8">
      <c r="A72" s="62"/>
      <c r="B72" s="82" t="s">
        <v>58</v>
      </c>
      <c r="C72" s="3"/>
      <c r="D72" s="28"/>
      <c r="E72" s="33"/>
      <c r="F72" s="18">
        <f t="shared" si="0"/>
        <v>0</v>
      </c>
      <c r="G72" s="41"/>
      <c r="H72" s="35">
        <f t="shared" si="1"/>
        <v>0</v>
      </c>
    </row>
    <row r="73" spans="1:8" ht="28.5">
      <c r="A73" s="3">
        <v>48</v>
      </c>
      <c r="B73" s="73" t="s">
        <v>59</v>
      </c>
      <c r="C73" s="3" t="s">
        <v>6</v>
      </c>
      <c r="D73" s="28"/>
      <c r="E73" s="32"/>
      <c r="F73" s="18">
        <f t="shared" si="0"/>
        <v>0</v>
      </c>
      <c r="G73" s="45"/>
      <c r="H73" s="35">
        <f t="shared" si="1"/>
        <v>0</v>
      </c>
    </row>
    <row r="74" spans="1:8" ht="28.5">
      <c r="A74" s="3">
        <v>49</v>
      </c>
      <c r="B74" s="73" t="s">
        <v>60</v>
      </c>
      <c r="C74" s="3" t="s">
        <v>102</v>
      </c>
      <c r="D74" s="81">
        <v>150000</v>
      </c>
      <c r="E74" s="18">
        <v>10</v>
      </c>
      <c r="F74" s="18">
        <f t="shared" si="0"/>
        <v>1500000</v>
      </c>
      <c r="G74" s="19">
        <v>10</v>
      </c>
      <c r="H74" s="35">
        <f t="shared" si="1"/>
        <v>1500000</v>
      </c>
    </row>
    <row r="75" spans="1:8">
      <c r="A75" s="3">
        <v>50</v>
      </c>
      <c r="B75" s="73" t="s">
        <v>61</v>
      </c>
      <c r="C75" s="3" t="s">
        <v>102</v>
      </c>
      <c r="D75" s="81">
        <v>1000000</v>
      </c>
      <c r="E75" s="18">
        <v>10</v>
      </c>
      <c r="F75" s="18">
        <f t="shared" si="0"/>
        <v>10000000</v>
      </c>
      <c r="G75" s="19">
        <v>10</v>
      </c>
      <c r="H75" s="35">
        <f t="shared" si="1"/>
        <v>10000000</v>
      </c>
    </row>
    <row r="76" spans="1:8" ht="15">
      <c r="A76" s="61"/>
      <c r="B76" s="61" t="s">
        <v>2</v>
      </c>
      <c r="C76" s="61"/>
      <c r="D76" s="94"/>
      <c r="E76" s="18"/>
      <c r="F76" s="18">
        <f>SUM(F72:F75)</f>
        <v>11500000</v>
      </c>
      <c r="G76" s="35"/>
      <c r="H76" s="43">
        <f>SUM(H74:H75)</f>
        <v>11500000</v>
      </c>
    </row>
    <row r="77" spans="1:8" ht="15">
      <c r="A77" s="95" t="s">
        <v>103</v>
      </c>
      <c r="B77" s="96"/>
      <c r="C77" s="61"/>
      <c r="D77" s="97"/>
      <c r="E77" s="35"/>
      <c r="F77" s="40">
        <f>+F71+F76</f>
        <v>11500000</v>
      </c>
      <c r="G77" s="19"/>
      <c r="H77" s="40">
        <f>+H71+H76</f>
        <v>11500000</v>
      </c>
    </row>
    <row r="78" spans="1:8" ht="15">
      <c r="A78" s="95" t="s">
        <v>104</v>
      </c>
      <c r="B78" s="96"/>
      <c r="C78" s="61"/>
      <c r="D78" s="97"/>
      <c r="E78" s="36"/>
      <c r="F78" s="40">
        <f>+F53+F77</f>
        <v>67300000</v>
      </c>
      <c r="G78" s="27"/>
      <c r="H78" s="44">
        <f>+H53+H77</f>
        <v>67300000</v>
      </c>
    </row>
    <row r="79" spans="1:8" ht="15">
      <c r="A79" s="3">
        <v>51</v>
      </c>
      <c r="B79" s="3" t="s">
        <v>105</v>
      </c>
      <c r="C79" s="61"/>
      <c r="D79" s="97"/>
      <c r="E79" s="17"/>
      <c r="F79" s="40">
        <f>+F78*0.1</f>
        <v>6730000</v>
      </c>
      <c r="G79" s="38"/>
      <c r="H79" s="40">
        <f>+H78*0.1</f>
        <v>6730000</v>
      </c>
    </row>
    <row r="80" spans="1:8" ht="15">
      <c r="A80" s="3"/>
      <c r="B80" s="61" t="s">
        <v>106</v>
      </c>
      <c r="C80" s="83"/>
      <c r="D80" s="28"/>
      <c r="E80" s="17"/>
      <c r="F80" s="40">
        <f>+F78+F79</f>
        <v>74030000</v>
      </c>
      <c r="G80" s="38"/>
      <c r="H80" s="40">
        <f>+H78+H79</f>
        <v>74030000</v>
      </c>
    </row>
    <row r="81" spans="1:8" ht="15">
      <c r="A81" s="3">
        <v>52</v>
      </c>
      <c r="B81" s="49" t="s">
        <v>107</v>
      </c>
      <c r="C81" s="80"/>
      <c r="D81" s="28"/>
      <c r="E81" s="37"/>
      <c r="F81" s="39"/>
      <c r="G81" s="38"/>
      <c r="H81" s="40"/>
    </row>
    <row r="82" spans="1:8" ht="15">
      <c r="A82" s="95" t="s">
        <v>108</v>
      </c>
      <c r="B82" s="96"/>
      <c r="C82" s="61" t="s">
        <v>6</v>
      </c>
      <c r="D82" s="97"/>
      <c r="E82" s="37"/>
      <c r="F82" s="40">
        <f>+F80+F81</f>
        <v>74030000</v>
      </c>
      <c r="G82" s="38"/>
      <c r="H82" s="42">
        <f>+H80</f>
        <v>74030000</v>
      </c>
    </row>
    <row r="83" spans="1:8" ht="15.75">
      <c r="A83" s="54"/>
      <c r="B83" s="54"/>
      <c r="C83" s="54"/>
      <c r="D83" s="54"/>
      <c r="E83" s="55"/>
      <c r="F83" s="56"/>
      <c r="G83" s="57"/>
    </row>
    <row r="85" spans="1:8" ht="27.75" customHeight="1">
      <c r="B85" s="5" t="s">
        <v>21</v>
      </c>
      <c r="F85" s="8"/>
      <c r="H85" s="47"/>
    </row>
    <row r="86" spans="1:8" ht="27.75" customHeight="1">
      <c r="B86" s="6" t="s">
        <v>22</v>
      </c>
      <c r="F86" s="53" t="s">
        <v>23</v>
      </c>
      <c r="G86" s="53"/>
      <c r="H86" s="48"/>
    </row>
    <row r="87" spans="1:8" ht="27.75" customHeight="1">
      <c r="B87" s="6" t="s">
        <v>34</v>
      </c>
      <c r="F87" s="53" t="s">
        <v>35</v>
      </c>
      <c r="G87" s="53"/>
      <c r="H87" s="47"/>
    </row>
    <row r="88" spans="1:8" ht="27.75" customHeight="1">
      <c r="B88" s="7" t="s">
        <v>24</v>
      </c>
      <c r="F88" s="53" t="s">
        <v>25</v>
      </c>
      <c r="G88" s="53"/>
      <c r="H88" s="34"/>
    </row>
    <row r="89" spans="1:8" ht="27.75" customHeight="1">
      <c r="B89" s="5" t="s">
        <v>26</v>
      </c>
      <c r="F89" s="8"/>
      <c r="H89" s="8"/>
    </row>
    <row r="90" spans="1:8" ht="27.75" customHeight="1">
      <c r="B90" s="6" t="s">
        <v>27</v>
      </c>
      <c r="F90" s="8" t="s">
        <v>28</v>
      </c>
      <c r="G90" s="9"/>
      <c r="H90" s="8"/>
    </row>
    <row r="91" spans="1:8" ht="27.75" customHeight="1">
      <c r="B91" s="5" t="s">
        <v>29</v>
      </c>
      <c r="F91" s="8"/>
      <c r="G91" s="9"/>
      <c r="H91" s="8"/>
    </row>
    <row r="92" spans="1:8" ht="27.75" customHeight="1">
      <c r="B92" s="6" t="s">
        <v>30</v>
      </c>
      <c r="F92" s="15" t="s">
        <v>31</v>
      </c>
      <c r="G92" s="10"/>
      <c r="H92" s="8"/>
    </row>
    <row r="93" spans="1:8" ht="27.75" customHeight="1">
      <c r="B93" s="11" t="s">
        <v>32</v>
      </c>
      <c r="F93" s="8" t="s">
        <v>33</v>
      </c>
      <c r="G93" s="9"/>
      <c r="H93" s="8"/>
    </row>
    <row r="94" spans="1:8">
      <c r="D94" s="14"/>
      <c r="E94" s="14"/>
      <c r="F94" s="14"/>
      <c r="G94" s="13"/>
      <c r="H94" s="8"/>
    </row>
  </sheetData>
  <mergeCells count="24">
    <mergeCell ref="F88:G88"/>
    <mergeCell ref="F87:G87"/>
    <mergeCell ref="F86:G86"/>
    <mergeCell ref="A77:B77"/>
    <mergeCell ref="A78:B78"/>
    <mergeCell ref="A82:B82"/>
    <mergeCell ref="A1:H1"/>
    <mergeCell ref="A2:H2"/>
    <mergeCell ref="A3:H3"/>
    <mergeCell ref="B5:H5"/>
    <mergeCell ref="B6:H6"/>
    <mergeCell ref="F7:H7"/>
    <mergeCell ref="A9:H9"/>
    <mergeCell ref="A11:H11"/>
    <mergeCell ref="E12:F12"/>
    <mergeCell ref="G12:H12"/>
    <mergeCell ref="A42:B42"/>
    <mergeCell ref="A53:B53"/>
    <mergeCell ref="A47:B47"/>
    <mergeCell ref="A12:A13"/>
    <mergeCell ref="B12:B13"/>
    <mergeCell ref="C12:C13"/>
    <mergeCell ref="D12:D13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namuundari khuderbat</cp:lastModifiedBy>
  <cp:lastPrinted>2022-11-22T06:41:22Z</cp:lastPrinted>
  <dcterms:created xsi:type="dcterms:W3CDTF">2022-06-29T09:40:56Z</dcterms:created>
  <dcterms:modified xsi:type="dcterms:W3CDTF">2026-05-25T07:06:00Z</dcterms:modified>
</cp:coreProperties>
</file>